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MCHS COACHING\MCHS XC\XC 2025\Training\"/>
    </mc:Choice>
  </mc:AlternateContent>
  <xr:revisionPtr revIDLastSave="0" documentId="8_{5EEB143C-4EB3-4E88-B580-D0F7CAFB5A25}" xr6:coauthVersionLast="47" xr6:coauthVersionMax="47" xr10:uidLastSave="{00000000-0000-0000-0000-000000000000}"/>
  <bookViews>
    <workbookView xWindow="-51720" yWindow="-1290" windowWidth="51840" windowHeight="21120" tabRatio="770" activeTab="1" xr2:uid="{00000000-000D-0000-FFFF-FFFF00000000}"/>
  </bookViews>
  <sheets>
    <sheet name="MC XC'25 Training Phases" sheetId="15" r:id="rId1"/>
    <sheet name="MCHS XC '25 Training Wk 1-16" sheetId="14" r:id="rId2"/>
    <sheet name="Individual Pacing Worksheet" sheetId="16" r:id="rId3"/>
  </sheets>
  <definedNames>
    <definedName name="_xlnm.Print_Area" localSheetId="0">'MC XC''25 Training Phases'!$A$1:$W$21</definedName>
    <definedName name="_xlnm.Print_Area" localSheetId="1">'MCHS XC ''25 Training Wk 1-16'!$F$1:$O$82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6" l="1"/>
  <c r="G11" i="16"/>
  <c r="E11" i="16"/>
  <c r="K10" i="16"/>
  <c r="I10" i="16"/>
  <c r="E9" i="16"/>
  <c r="L8" i="16"/>
  <c r="K8" i="16"/>
  <c r="J8" i="16"/>
  <c r="I8" i="16"/>
  <c r="I7" i="16"/>
  <c r="H7" i="16"/>
  <c r="G7" i="16"/>
  <c r="F7" i="16"/>
  <c r="E7" i="16"/>
  <c r="L6" i="16"/>
  <c r="K6" i="16"/>
  <c r="K4" i="16"/>
  <c r="L11" i="16" s="1"/>
  <c r="I4" i="16"/>
  <c r="J6" i="16" s="1"/>
  <c r="G4" i="16"/>
  <c r="H11" i="16" s="1"/>
  <c r="E4" i="16"/>
  <c r="F11" i="16" s="1"/>
  <c r="L9" i="16" l="1"/>
  <c r="F9" i="16"/>
  <c r="G9" i="16"/>
  <c r="J7" i="16"/>
  <c r="H9" i="16"/>
  <c r="J11" i="16"/>
  <c r="K7" i="16"/>
  <c r="I9" i="16"/>
  <c r="K11" i="16"/>
  <c r="E6" i="16"/>
  <c r="L7" i="16"/>
  <c r="J9" i="16"/>
  <c r="G6" i="16"/>
  <c r="E8" i="16"/>
  <c r="K9" i="16"/>
  <c r="H6" i="16"/>
  <c r="F8" i="16"/>
  <c r="I6" i="16"/>
  <c r="G8" i="16"/>
  <c r="E10" i="16"/>
  <c r="H8" i="16"/>
  <c r="G10" i="16"/>
  <c r="O25" i="14" l="1"/>
  <c r="O3" i="14"/>
  <c r="O5" i="14"/>
  <c r="O7" i="14"/>
  <c r="O9" i="14"/>
  <c r="O11" i="14"/>
  <c r="O27" i="14"/>
  <c r="O29" i="14"/>
  <c r="O31" i="14"/>
  <c r="O33" i="14"/>
  <c r="O19" i="14" l="1"/>
  <c r="O15" i="14"/>
  <c r="O13" i="14"/>
  <c r="O23" i="14" l="1"/>
  <c r="O21" i="14"/>
  <c r="O17" i="14"/>
</calcChain>
</file>

<file path=xl/sharedStrings.xml><?xml version="1.0" encoding="utf-8"?>
<sst xmlns="http://schemas.openxmlformats.org/spreadsheetml/2006/main" count="297" uniqueCount="205">
  <si>
    <t>OFF</t>
  </si>
  <si>
    <t>Weekly Mileage
Totals</t>
  </si>
  <si>
    <t>EZ</t>
  </si>
  <si>
    <t xml:space="preserve">EZ </t>
  </si>
  <si>
    <t>Pre-Race</t>
  </si>
  <si>
    <t xml:space="preserve">Workout Legend: 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</si>
  <si>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</si>
  <si>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</si>
  <si>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</si>
  <si>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</si>
  <si>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</si>
  <si>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</si>
  <si>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</si>
  <si>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</si>
  <si>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=</t>
  </si>
  <si>
    <t xml:space="preserve">MCHS XC Distance Training Phases: </t>
  </si>
  <si>
    <t>=</t>
  </si>
  <si>
    <t>Base 
Wk 1 of 2</t>
  </si>
  <si>
    <t>Base 
Wk 2 of 2</t>
  </si>
  <si>
    <t>Transition Wk 1of 3</t>
  </si>
  <si>
    <t>Transition Wk 2 of 3</t>
  </si>
  <si>
    <t>Transition Wk 3 of 3</t>
  </si>
  <si>
    <t>Competition
Wk 1of 8</t>
  </si>
  <si>
    <t>Competition
Wk 2of 8</t>
  </si>
  <si>
    <t>Competition
Wk 3of 8</t>
  </si>
  <si>
    <t>Competition
Wk 4 of 8</t>
  </si>
  <si>
    <t>Competition
Wk 5 of 8</t>
  </si>
  <si>
    <t>Competition
Wk 6 of 8</t>
  </si>
  <si>
    <t>Competition
Wk 7 of 8</t>
  </si>
  <si>
    <t>Competition
Wk 8 of 8</t>
  </si>
  <si>
    <t>Sharpen 
Wk  1 of 3</t>
  </si>
  <si>
    <t>Sharpen 
Wk  2 of 3</t>
  </si>
  <si>
    <t>Sharpen 
Wk  3 of 3</t>
  </si>
  <si>
    <t>Rich Hill A</t>
  </si>
  <si>
    <t>Rich Hill B</t>
  </si>
  <si>
    <t>Rich Hill C</t>
  </si>
  <si>
    <t>Rich Hill D</t>
  </si>
  <si>
    <t>EZ
+ Core</t>
  </si>
  <si>
    <t>400 - 800 - 400 faster than Race Pace with rest = run time</t>
  </si>
  <si>
    <t>ED SIAS / VIKING</t>
  </si>
  <si>
    <t>WOOD-BRIDGE</t>
  </si>
  <si>
    <t>MON</t>
  </si>
  <si>
    <t>TUE</t>
  </si>
  <si>
    <t>WED</t>
  </si>
  <si>
    <t>THU</t>
  </si>
  <si>
    <t>FRI</t>
  </si>
  <si>
    <t>SAT</t>
  </si>
  <si>
    <t>SUN</t>
  </si>
  <si>
    <r>
      <rPr>
        <b/>
        <sz val="8"/>
        <color theme="1"/>
        <rFont val="Calibri"/>
        <family val="2"/>
        <scheme val="minor"/>
      </rPr>
      <t xml:space="preserve">"Down Week" </t>
    </r>
    <r>
      <rPr>
        <sz val="8"/>
        <color theme="1"/>
        <rFont val="Calibri"/>
        <family val="2"/>
        <scheme val="minor"/>
      </rPr>
      <t>~20-30% Decrease in overall Volume (every 6-8 wks to give body a break)</t>
    </r>
  </si>
  <si>
    <t>1K EZ &gt; 1K Tempo &gt; 1K 10K Pace &gt; 1K Race Pace &gt; 1K FAST!</t>
  </si>
  <si>
    <t>Rich Hill Time Trial</t>
  </si>
  <si>
    <t>SL Dam Repeats A</t>
  </si>
  <si>
    <t>SL Dam Repeats B</t>
  </si>
  <si>
    <t>SL Dam Repeats C</t>
  </si>
  <si>
    <t>TRAINING PHASE</t>
  </si>
  <si>
    <t>NBL FINALS</t>
  </si>
  <si>
    <t>NCS FINALS</t>
  </si>
  <si>
    <t>STATE FINALS</t>
  </si>
  <si>
    <t>CLOVIS
INVITE</t>
  </si>
  <si>
    <t>7-12 Mi Steady Long Runs (Progression + .5 Mi/wk, good to add 4 x :20-:30 random "surges" at 5K race pace)</t>
  </si>
  <si>
    <r>
      <rPr>
        <b/>
        <sz val="11"/>
        <color theme="1"/>
        <rFont val="Calibri"/>
        <family val="2"/>
        <scheme val="minor"/>
      </rPr>
      <t>WEEK #1</t>
    </r>
    <r>
      <rPr>
        <sz val="11"/>
        <color theme="1"/>
        <rFont val="Calibri"/>
        <family val="2"/>
        <scheme val="minor"/>
      </rPr>
      <t xml:space="preserve">
Aug 11</t>
    </r>
  </si>
  <si>
    <r>
      <rPr>
        <b/>
        <sz val="11"/>
        <color theme="1"/>
        <rFont val="Calibri"/>
        <family val="2"/>
        <scheme val="minor"/>
      </rPr>
      <t>WEEK #2</t>
    </r>
    <r>
      <rPr>
        <sz val="11"/>
        <color theme="1"/>
        <rFont val="Calibri"/>
        <family val="2"/>
        <scheme val="minor"/>
      </rPr>
      <t xml:space="preserve">
Aug 18</t>
    </r>
  </si>
  <si>
    <r>
      <rPr>
        <b/>
        <sz val="11"/>
        <color theme="1"/>
        <rFont val="Calibri"/>
        <family val="2"/>
        <scheme val="minor"/>
      </rPr>
      <t>WEEK #3</t>
    </r>
    <r>
      <rPr>
        <sz val="11"/>
        <color theme="1"/>
        <rFont val="Calibri"/>
        <family val="2"/>
        <scheme val="minor"/>
      </rPr>
      <t xml:space="preserve">
Aug 25</t>
    </r>
  </si>
  <si>
    <r>
      <rPr>
        <b/>
        <sz val="11"/>
        <color theme="1"/>
        <rFont val="Calibri"/>
        <family val="2"/>
        <scheme val="minor"/>
      </rPr>
      <t>WEEK #4</t>
    </r>
    <r>
      <rPr>
        <sz val="11"/>
        <color theme="1"/>
        <rFont val="Calibri"/>
        <family val="2"/>
        <scheme val="minor"/>
      </rPr>
      <t xml:space="preserve">
Sep 1</t>
    </r>
  </si>
  <si>
    <r>
      <rPr>
        <b/>
        <sz val="11"/>
        <color theme="1"/>
        <rFont val="Calibri"/>
        <family val="2"/>
        <scheme val="minor"/>
      </rPr>
      <t>WEEK #5</t>
    </r>
    <r>
      <rPr>
        <sz val="11"/>
        <color theme="1"/>
        <rFont val="Calibri"/>
        <family val="2"/>
        <scheme val="minor"/>
      </rPr>
      <t xml:space="preserve">
Sep 8</t>
    </r>
  </si>
  <si>
    <r>
      <rPr>
        <b/>
        <sz val="11"/>
        <color theme="1"/>
        <rFont val="Calibri"/>
        <family val="2"/>
        <scheme val="minor"/>
      </rPr>
      <t>WEEK #6</t>
    </r>
    <r>
      <rPr>
        <sz val="11"/>
        <color theme="1"/>
        <rFont val="Calibri"/>
        <family val="2"/>
        <scheme val="minor"/>
      </rPr>
      <t xml:space="preserve">
Sep 15</t>
    </r>
  </si>
  <si>
    <r>
      <rPr>
        <b/>
        <sz val="11"/>
        <color theme="1"/>
        <rFont val="Calibri"/>
        <family val="2"/>
        <scheme val="minor"/>
      </rPr>
      <t>WEEK #7</t>
    </r>
    <r>
      <rPr>
        <sz val="11"/>
        <color theme="1"/>
        <rFont val="Calibri"/>
        <family val="2"/>
        <scheme val="minor"/>
      </rPr>
      <t xml:space="preserve">
Sep 22</t>
    </r>
  </si>
  <si>
    <r>
      <rPr>
        <b/>
        <sz val="11"/>
        <color theme="1"/>
        <rFont val="Calibri"/>
        <family val="2"/>
        <scheme val="minor"/>
      </rPr>
      <t>WEEK #8</t>
    </r>
    <r>
      <rPr>
        <sz val="11"/>
        <color theme="1"/>
        <rFont val="Calibri"/>
        <family val="2"/>
        <scheme val="minor"/>
      </rPr>
      <t xml:space="preserve">
Sep 29</t>
    </r>
  </si>
  <si>
    <r>
      <rPr>
        <b/>
        <sz val="11"/>
        <color theme="1"/>
        <rFont val="Calibri"/>
        <family val="2"/>
        <scheme val="minor"/>
      </rPr>
      <t>WEEK #9</t>
    </r>
    <r>
      <rPr>
        <sz val="11"/>
        <color theme="1"/>
        <rFont val="Calibri"/>
        <family val="2"/>
        <scheme val="minor"/>
      </rPr>
      <t xml:space="preserve">
Oct 6</t>
    </r>
  </si>
  <si>
    <r>
      <rPr>
        <b/>
        <sz val="11"/>
        <color theme="1"/>
        <rFont val="Calibri"/>
        <family val="2"/>
        <scheme val="minor"/>
      </rPr>
      <t>WEEK #10</t>
    </r>
    <r>
      <rPr>
        <sz val="11"/>
        <color theme="1"/>
        <rFont val="Calibri"/>
        <family val="2"/>
        <scheme val="minor"/>
      </rPr>
      <t xml:space="preserve">
Oct 13</t>
    </r>
  </si>
  <si>
    <r>
      <rPr>
        <b/>
        <sz val="11"/>
        <color theme="1"/>
        <rFont val="Calibri"/>
        <family val="2"/>
        <scheme val="minor"/>
      </rPr>
      <t>WEEK #11</t>
    </r>
    <r>
      <rPr>
        <sz val="11"/>
        <color theme="1"/>
        <rFont val="Calibri"/>
        <family val="2"/>
        <scheme val="minor"/>
      </rPr>
      <t xml:space="preserve">
Oct 20</t>
    </r>
  </si>
  <si>
    <r>
      <rPr>
        <b/>
        <sz val="11"/>
        <color theme="1"/>
        <rFont val="Calibri"/>
        <family val="2"/>
        <scheme val="minor"/>
      </rPr>
      <t>WEEK #12</t>
    </r>
    <r>
      <rPr>
        <sz val="11"/>
        <color theme="1"/>
        <rFont val="Calibri"/>
        <family val="2"/>
        <scheme val="minor"/>
      </rPr>
      <t xml:space="preserve">
Oct 27</t>
    </r>
  </si>
  <si>
    <r>
      <rPr>
        <b/>
        <sz val="11"/>
        <color theme="1"/>
        <rFont val="Calibri"/>
        <family val="2"/>
        <scheme val="minor"/>
      </rPr>
      <t>WEEK #13</t>
    </r>
    <r>
      <rPr>
        <sz val="11"/>
        <color theme="1"/>
        <rFont val="Calibri"/>
        <family val="2"/>
        <scheme val="minor"/>
      </rPr>
      <t xml:space="preserve">
Nov 3</t>
    </r>
  </si>
  <si>
    <r>
      <rPr>
        <b/>
        <sz val="11"/>
        <color theme="1"/>
        <rFont val="Calibri"/>
        <family val="2"/>
        <scheme val="minor"/>
      </rPr>
      <t>WEEK #14</t>
    </r>
    <r>
      <rPr>
        <sz val="11"/>
        <color theme="1"/>
        <rFont val="Calibri"/>
        <family val="2"/>
        <scheme val="minor"/>
      </rPr>
      <t xml:space="preserve">
Nov 10</t>
    </r>
  </si>
  <si>
    <r>
      <rPr>
        <b/>
        <sz val="11"/>
        <color theme="1"/>
        <rFont val="Calibri"/>
        <family val="2"/>
        <scheme val="minor"/>
      </rPr>
      <t>WEEK #15</t>
    </r>
    <r>
      <rPr>
        <sz val="11"/>
        <color theme="1"/>
        <rFont val="Calibri"/>
        <family val="2"/>
        <scheme val="minor"/>
      </rPr>
      <t xml:space="preserve">
Nov 17</t>
    </r>
  </si>
  <si>
    <r>
      <rPr>
        <b/>
        <sz val="11"/>
        <color theme="1"/>
        <rFont val="Calibri"/>
        <family val="2"/>
        <scheme val="minor"/>
      </rPr>
      <t>WEEK #16</t>
    </r>
    <r>
      <rPr>
        <sz val="11"/>
        <color theme="1"/>
        <rFont val="Calibri"/>
        <family val="2"/>
        <scheme val="minor"/>
      </rPr>
      <t xml:space="preserve">
Nov 24</t>
    </r>
  </si>
  <si>
    <t>2025 XC  Season Varsity Distance Training Plans (GF rev 08/11/25)</t>
  </si>
  <si>
    <t>Varsity Target Race Effort (Race Effort Harder &gt; Harder &gt; Hardest: Yellow &gt; Orange &gt; Red)</t>
  </si>
  <si>
    <t>2 weeks Active Rest after Track Season &gt; 10 weeks of Summer Base Training (June 2 - Aug 9)</t>
  </si>
  <si>
    <t xml:space="preserve">16 weeks of XC Season (Aug 11 - Nov 29) + 2 weeks Active Rest prior to Winter Training </t>
  </si>
  <si>
    <r>
      <rPr>
        <b/>
        <sz val="8"/>
        <color theme="1"/>
        <rFont val="Calibri"/>
        <family val="2"/>
        <scheme val="minor"/>
      </rPr>
      <t>"Active Rest" Phase</t>
    </r>
    <r>
      <rPr>
        <sz val="8"/>
        <color theme="1"/>
        <rFont val="Calibri"/>
        <family val="2"/>
        <scheme val="minor"/>
      </rPr>
      <t xml:space="preserve">: 2-3 week Training break after competitive season of XC/Track training (1 wk zero running/1 wk run 2-3 days/1 wk 4-5 days) </t>
    </r>
  </si>
  <si>
    <r>
      <t>"</t>
    </r>
    <r>
      <rPr>
        <b/>
        <sz val="8"/>
        <color theme="1"/>
        <rFont val="Calibri"/>
        <family val="2"/>
        <scheme val="minor"/>
      </rPr>
      <t>Base" or "Foundation" Phase:</t>
    </r>
    <r>
      <rPr>
        <sz val="8"/>
        <color theme="1"/>
        <rFont val="Calibri"/>
        <family val="2"/>
        <scheme val="minor"/>
      </rPr>
      <t xml:space="preserve"> Focus on getting in aerobic base miles/mileage ramp </t>
    </r>
  </si>
  <si>
    <t xml:space="preserve">7-10 x random mix of :30, :45, 1:00 Fast or 5K pace up from bottom of Hill  </t>
  </si>
  <si>
    <t>Rich Hill E</t>
  </si>
  <si>
    <t>5-6 x 3:00 or 4-5 x 4:00 at 5K Race Pace effort &gt; rest  1:30 in between (walk down rest 1:00/standing rest :30)</t>
  </si>
  <si>
    <t>1.5 Tempo up &gt; down .5 to "J" &gt;  4-5 x :15 -:20 hill sprints</t>
  </si>
  <si>
    <t>4-6 Miles EZ  &gt; 4 x 50m Strides &gt; Core &gt; Mobility/Stretch</t>
  </si>
  <si>
    <t>2.5 Mi Warm-up &gt; Form Drills &gt; 3 x 150m practice starts and/or 3 laps with 100m passing drill</t>
  </si>
  <si>
    <t>2.0 Mi Warm-up &gt; Form Drills &gt; 5 laps with  "Ralphinas" &gt; 4 x :20 "Ralphs" &gt; Plyometrics &gt; Upper Body Weights</t>
  </si>
  <si>
    <t>Speed Day (MC Track)</t>
  </si>
  <si>
    <t>Marathon Miles B</t>
  </si>
  <si>
    <t>Marathon Pace A</t>
  </si>
  <si>
    <t>Marathon Pace B</t>
  </si>
  <si>
    <t>Tempo Pace A</t>
  </si>
  <si>
    <t>Tempo Pace B</t>
  </si>
  <si>
    <t>Tempo Pace C</t>
  </si>
  <si>
    <r>
      <rPr>
        <b/>
        <sz val="11"/>
        <color theme="1"/>
        <rFont val="Calibri"/>
        <family val="2"/>
        <scheme val="minor"/>
      </rPr>
      <t xml:space="preserve">Oct/Nov: </t>
    </r>
    <r>
      <rPr>
        <sz val="11"/>
        <color theme="1"/>
        <rFont val="Calibri"/>
        <family val="2"/>
        <scheme val="minor"/>
      </rPr>
      <t>Start EZ Pace &gt; 1-3 x 2 Mi at MP with 3:00 EZ Pace in between</t>
    </r>
  </si>
  <si>
    <t>3-6 x 1Mi with 1:00 standing rest in between (Progression = 1:00 EZ jog rest in between)</t>
  </si>
  <si>
    <t>Marathon Pace C</t>
  </si>
  <si>
    <t>Tempo Pace D</t>
  </si>
  <si>
    <t>2-3 x 10:00 with 3:00 rest in between</t>
  </si>
  <si>
    <t>Steady 20:00-30:00 min. (Progression = cut down last 15:00-20:00 min ~:06 per Mi)</t>
  </si>
  <si>
    <t>1.5-2.0 Tempo up &gt; down &gt;  1Mi at 5K pace to Ranger Gate  (Don't go too fast!)</t>
  </si>
  <si>
    <t>4-6 x 1K with 1:30 rest in between</t>
  </si>
  <si>
    <t>3-4 x 1 Mi with 2:00 rest in between</t>
  </si>
  <si>
    <t>Pace Blends A</t>
  </si>
  <si>
    <t>SL Dam Repeats D</t>
  </si>
  <si>
    <t>Tempo Pace E</t>
  </si>
  <si>
    <t>5K Race Pace A</t>
  </si>
  <si>
    <t>5K Race Pace B</t>
  </si>
  <si>
    <t>5K Race Pace C</t>
  </si>
  <si>
    <t>5-7 x 800 w/recovery = run time (Progression = reduce standing  recovery to 85% of run time &gt; EZ Jog recovery)</t>
  </si>
  <si>
    <t>Sharpening A</t>
  </si>
  <si>
    <t>Sharpening B</t>
  </si>
  <si>
    <t>Sharpening C</t>
  </si>
  <si>
    <t xml:space="preserve">8-10 x 1:00 at 3K Race Pace with 3:00 EZ jog in between </t>
  </si>
  <si>
    <t>SL Dam Repeats Bonus</t>
  </si>
  <si>
    <t>Sharpening D</t>
  </si>
  <si>
    <t>4 x 800 at Race Pace+ w/recovery = HR = 120/130 BPM</t>
  </si>
  <si>
    <t xml:space="preserve">4-6 x 1K with 2:30 standing rest  </t>
  </si>
  <si>
    <t>Pace Blends B</t>
  </si>
  <si>
    <t xml:space="preserve">1 Mi 5K Race Pace &gt; 1-2 Mi Tempo &gt; 1 Mi 5K Race Pace </t>
  </si>
  <si>
    <t>10-12 x 1:00 at 3K-5K pace (1:30-2:00 EZ jog recovery in between)</t>
  </si>
  <si>
    <t>Pace Blends C</t>
  </si>
  <si>
    <t>800m 5K Race Pace  &gt; 3 X 1600 (Alt Tempo-5K-Tempo) &gt; 800 5K Race Pace with 2:30/3:00 standing recovery</t>
  </si>
  <si>
    <t>Pace Blends D</t>
  </si>
  <si>
    <t>Pace Blends E</t>
  </si>
  <si>
    <t>Pace Blends F</t>
  </si>
  <si>
    <t>Tempo Pace F</t>
  </si>
  <si>
    <t>5-6 x 5:00 with 1:00 rest in between (Progression = 4-5 x 6:00 with 1:30 rest &gt; 3-4 x 7:00  with 2:00 rest)</t>
  </si>
  <si>
    <t xml:space="preserve">3-4 x 1 Mi: 10% slower vs 5K pace &gt; 5% slower &gt; 5K pace &gt; 3-5% faster </t>
  </si>
  <si>
    <t>Sharpening Bonus</t>
  </si>
  <si>
    <t>Pace Blends G</t>
  </si>
  <si>
    <t>1.5 -2.5 Mi steady Tempo effort + 4-5 x :15 "ups" at bottom or back on Channel (option = Fountain Grove Hill)</t>
  </si>
  <si>
    <t>3-4 x 1 Mi @ at 5K Race Pace w/recovery 3:30-4:00 in between</t>
  </si>
  <si>
    <t xml:space="preserve">2-3 x 2 Mi: Alt. MP - T - 5K race pace with 3:00 standing rest in between </t>
  </si>
  <si>
    <t>Modify/Add toworkouts: 5-6 x 400m at Race Pace+ with 1:30-2:00 standing recovery in between</t>
  </si>
  <si>
    <t>10 x full dam loop with 1:00-1:30 alternate between Tempo effort and 5K Pace  (EZ jog recovery rest of loop)</t>
  </si>
  <si>
    <t>Add to any of the above workouts: 3-5 x Short Dam sprints ~:06-:08 in duration</t>
  </si>
  <si>
    <t xml:space="preserve">3200 TT INVITE </t>
  </si>
  <si>
    <t xml:space="preserve">NBL #1 </t>
  </si>
  <si>
    <t xml:space="preserve">NBL #2 </t>
  </si>
  <si>
    <t>Tempo D</t>
  </si>
  <si>
    <t xml:space="preserve">6-10 x 1K with 1:00 standing rest in between </t>
  </si>
  <si>
    <t>3 x 2Mi with 2:30 Standing rest in between (Progression = 1:00 standing rest/1:30 EZ jog in between)</t>
  </si>
  <si>
    <t xml:space="preserve">2.0 Mi up Rich HIll PR time ("I Conquered Richardson Hill" T-shirt criteria = BOYS: 14:30 / Girls 16:00) </t>
  </si>
  <si>
    <t>OD Run A</t>
  </si>
  <si>
    <t>OD Run B</t>
  </si>
  <si>
    <r>
      <rPr>
        <b/>
        <sz val="11"/>
        <color theme="1"/>
        <rFont val="Calibri"/>
        <family val="2"/>
        <scheme val="minor"/>
      </rPr>
      <t>Sep:</t>
    </r>
    <r>
      <rPr>
        <sz val="11"/>
        <color theme="1"/>
        <rFont val="Calibri"/>
        <family val="2"/>
        <scheme val="minor"/>
      </rPr>
      <t xml:space="preserve"> Add 4 x :30-:45 "ups" at 5K Race Pace</t>
    </r>
  </si>
  <si>
    <t>OD Run C</t>
  </si>
  <si>
    <t>2-3 x (3:00@5K [2:00 EZ jog ] &gt; 2:00 [2:00 EZ jog] &gt; 1:00 [1:00 EZ jog] &gt; :45 [2:00 EZ jog]</t>
  </si>
  <si>
    <t xml:space="preserve">2 x (4:00 @5K [3:00 EZ jog] &gt; 3:00 [2:00 EZ jog] &gt; 2:00 [2:00 Ez jog] &gt; 1:00 [1:00 EZ jog]) </t>
  </si>
  <si>
    <t>Fartlek B</t>
  </si>
  <si>
    <t>6-8 x 800m alternating Tempo/Race Pace w/standing recovery at 80% of run time</t>
  </si>
  <si>
    <t>6-8 x 800m with 1:00 rest in between</t>
  </si>
  <si>
    <t>Tempo F</t>
  </si>
  <si>
    <t>Fartlek A</t>
  </si>
  <si>
    <t>2-3 x 1.5Mi: 800m@MP &gt; 800m@T  &gt; 800m@ 5K w/3:00 rest in between (OK flip to simulate Start/Finish 5K Race)</t>
  </si>
  <si>
    <t>12-16 x 200 (at 3200m race pace with 200m walk/jog recovery)</t>
  </si>
  <si>
    <t>At 5K Race Pace effort: 2 x 200m &gt; 3 x 400m &gt; 2 x 200m (recovery EZ jog rest of loop)</t>
  </si>
  <si>
    <t>At 5K Race Pace effort:5-8 x 400m + 4 x 200m (recovery EZ jog rest of loop)</t>
  </si>
  <si>
    <t>EZ + 4-6 x :30 "ups"</t>
  </si>
  <si>
    <t>EZ 
+ 4-6 x :30 "ups"</t>
  </si>
  <si>
    <t>EZ 
+ Core</t>
  </si>
  <si>
    <t>Rich Hill A
+ 4 x :15 "ups"</t>
  </si>
  <si>
    <t>Fartlek C</t>
  </si>
  <si>
    <t>Rich Hill A
+ 3 x 400m "ups"</t>
  </si>
  <si>
    <t>Tempo F 
+ 3 x 400m "Ups"</t>
  </si>
  <si>
    <t xml:space="preserve">Adding 3-4 x 400m "Ups" or 5 x 200m (at Race Pace+) to any workout </t>
  </si>
  <si>
    <t>Speed Bonus A</t>
  </si>
  <si>
    <r>
      <t xml:space="preserve">*** Note: Workouts in </t>
    </r>
    <r>
      <rPr>
        <b/>
        <sz val="11"/>
        <color theme="1"/>
        <rFont val="Calibri"/>
        <family val="2"/>
        <scheme val="minor"/>
      </rPr>
      <t>Bold Font</t>
    </r>
    <r>
      <rPr>
        <sz val="11"/>
        <color theme="1"/>
        <rFont val="Calibri"/>
        <family val="2"/>
        <scheme val="minor"/>
      </rPr>
      <t xml:space="preserve"> are Key Quality Days!!! ***</t>
    </r>
  </si>
  <si>
    <t>EZ + ST
+ Core</t>
  </si>
  <si>
    <t>"ST" Speed Bonus B</t>
  </si>
  <si>
    <t>EZ
+ ST</t>
  </si>
  <si>
    <t>OD Run B + ST</t>
  </si>
  <si>
    <t>OD Run A + ST</t>
  </si>
  <si>
    <t>Adding "ST" = 3-4 x :15 "ups" 80-100m build-ups (:05 1600 Race Pace &gt; :05 800 Race Pace &gt; :05 400 Race Pace)</t>
  </si>
  <si>
    <t>Fartlek B or TBD</t>
  </si>
  <si>
    <t>MCHS XC '25 INDIVIDUAL TRAINING PACES</t>
  </si>
  <si>
    <t>ENTER ATHLETE NAME:</t>
  </si>
  <si>
    <t>Austin Petrik</t>
  </si>
  <si>
    <t>5K Mile Pace</t>
  </si>
  <si>
    <t>5K 1K Pace</t>
  </si>
  <si>
    <t>5K 800m Pace</t>
  </si>
  <si>
    <t>5K 400m Pace</t>
  </si>
  <si>
    <t xml:space="preserve">ENTER 5K TIME: </t>
  </si>
  <si>
    <t xml:space="preserve"> * TRAINING ZONE PACING *</t>
  </si>
  <si>
    <t>% OF 5K TIME</t>
  </si>
  <si>
    <t>"EZ" or "Conversational" or "Recovery Pace"</t>
  </si>
  <si>
    <t>"Aerobic Threshold" - "Marathon Pace"</t>
  </si>
  <si>
    <t>85-88%</t>
  </si>
  <si>
    <t>"Lactate Threshold" or "Tempo" Pace</t>
  </si>
  <si>
    <t>92-93%</t>
  </si>
  <si>
    <t>"Critical Velocity/CV" Pace</t>
  </si>
  <si>
    <t>94-95%</t>
  </si>
  <si>
    <t>5K Race Pace</t>
  </si>
  <si>
    <t>"VO-2 Max" or 
"Race Pace +"</t>
  </si>
  <si>
    <t>103-105%</t>
  </si>
  <si>
    <r>
      <t>"</t>
    </r>
    <r>
      <rPr>
        <b/>
        <sz val="8"/>
        <color theme="1"/>
        <rFont val="Calibri"/>
        <family val="2"/>
        <scheme val="minor"/>
      </rPr>
      <t>Transition" to Competitive Phase:</t>
    </r>
    <r>
      <rPr>
        <sz val="8"/>
        <color theme="1"/>
        <rFont val="Calibri"/>
        <family val="2"/>
        <scheme val="minor"/>
      </rPr>
      <t xml:space="preserve"> Acclimating form mostly Aerobic Content, MP, Tempo + minimal 5K Race Pace Content</t>
    </r>
  </si>
  <si>
    <r>
      <t>"</t>
    </r>
    <r>
      <rPr>
        <b/>
        <sz val="8"/>
        <color theme="1"/>
        <rFont val="Calibri"/>
        <family val="2"/>
        <scheme val="minor"/>
      </rPr>
      <t xml:space="preserve">Competitive" Phase: </t>
    </r>
    <r>
      <rPr>
        <sz val="8"/>
        <color theme="1"/>
        <rFont val="Calibri"/>
        <family val="2"/>
        <scheme val="minor"/>
      </rPr>
      <t>7-8 wks Introducing a higher blend of Tempo + 5K Race Pace Content</t>
    </r>
  </si>
  <si>
    <r>
      <rPr>
        <b/>
        <sz val="8"/>
        <color theme="1"/>
        <rFont val="Calibri"/>
        <family val="2"/>
        <scheme val="minor"/>
      </rPr>
      <t xml:space="preserve">"Sharpening" Phase: </t>
    </r>
    <r>
      <rPr>
        <sz val="8"/>
        <color theme="1"/>
        <rFont val="Calibri"/>
        <family val="2"/>
        <scheme val="minor"/>
      </rPr>
      <t>Last (2-3 wks of Season; reduce overall volume ~7%/wk, focus on 5K Race Pace, Race Pace+ / Race Preparedness (also eliminate "extra work" i.e. double days, weights...)</t>
    </r>
  </si>
  <si>
    <t xml:space="preserve">6-8 x 500m dam @5K Race Pace with ~150m accelerations between 1st bench &gt; last bench, EZ Pace recovery </t>
  </si>
  <si>
    <t>Marathon Pace Bonus</t>
  </si>
  <si>
    <t>Add to the beginning or end of any workout 1 x Mi at MP</t>
  </si>
  <si>
    <r>
      <t xml:space="preserve">* MCHS XC '25 TRAINING *
Note: This Mileage/Workout Content targeted for Varsity Boys Level; individualized adjustments will be made for each workout!  
</t>
    </r>
    <r>
      <rPr>
        <b/>
        <sz val="9"/>
        <color theme="1"/>
        <rFont val="Calibri"/>
        <family val="2"/>
        <scheme val="minor"/>
      </rPr>
      <t xml:space="preserve">
Varsity Expectation:</t>
    </r>
    <r>
      <rPr>
        <sz val="9"/>
        <color theme="1"/>
        <rFont val="Calibri"/>
        <family val="2"/>
        <scheme val="minor"/>
      </rPr>
      <t xml:space="preserve"> After holding 35-40 Mi/wk min. for 3 weeks, all Varsity Athletes double 1 day/wk = + 4-5 miles, More Experienced Runners can add 2x double days/wk)
</t>
    </r>
    <r>
      <rPr>
        <b/>
        <sz val="9"/>
        <color rgb="FFFF0000"/>
        <rFont val="Calibri"/>
        <family val="2"/>
        <scheme val="minor"/>
      </rPr>
      <t>(Revision 8/14/25)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</si>
</sst>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name val="Geneva"/>
    </font>
    <font>
      <b/>
      <sz val="12"/>
      <name val="Geneva"/>
    </font>
    <font>
      <b/>
      <sz val="11"/>
      <name val="Geneva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1" xfId="0" applyFont="1" applyBorder="1"/>
    <xf numFmtId="0" fontId="0" fillId="0" borderId="0" xfId="0" quotePrefix="1" applyAlignment="1">
      <alignment horizontal="center"/>
    </xf>
    <xf numFmtId="0" fontId="8" fillId="6" borderId="1" xfId="0" applyFont="1" applyFill="1" applyBorder="1"/>
    <xf numFmtId="0" fontId="8" fillId="2" borderId="1" xfId="0" applyFont="1" applyFill="1" applyBorder="1"/>
    <xf numFmtId="0" fontId="8" fillId="4" borderId="1" xfId="0" applyFont="1" applyFill="1" applyBorder="1"/>
    <xf numFmtId="0" fontId="8" fillId="7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0" fillId="9" borderId="8" xfId="0" applyNumberFormat="1" applyFill="1" applyBorder="1" applyAlignment="1">
      <alignment horizontal="left" vertical="center"/>
    </xf>
    <xf numFmtId="0" fontId="0" fillId="9" borderId="8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left" vertical="center"/>
    </xf>
    <xf numFmtId="0" fontId="0" fillId="6" borderId="1" xfId="0" applyFill="1" applyBorder="1"/>
    <xf numFmtId="1" fontId="1" fillId="5" borderId="7" xfId="0" applyNumberFormat="1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1" fontId="1" fillId="5" borderId="10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0" fontId="0" fillId="0" borderId="27" xfId="0" applyBorder="1"/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6" borderId="27" xfId="0" applyFill="1" applyBorder="1"/>
    <xf numFmtId="0" fontId="3" fillId="6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35" xfId="0" applyNumberFormat="1" applyFont="1" applyBorder="1" applyAlignment="1">
      <alignment horizontal="center" vertical="center"/>
    </xf>
    <xf numFmtId="164" fontId="14" fillId="0" borderId="36" xfId="0" applyNumberFormat="1" applyFont="1" applyBorder="1" applyAlignment="1">
      <alignment horizontal="center" vertical="center"/>
    </xf>
    <xf numFmtId="164" fontId="14" fillId="5" borderId="35" xfId="0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164" fontId="14" fillId="5" borderId="43" xfId="0" applyNumberFormat="1" applyFont="1" applyFill="1" applyBorder="1" applyAlignment="1">
      <alignment horizontal="center" vertical="center"/>
    </xf>
    <xf numFmtId="164" fontId="14" fillId="0" borderId="47" xfId="0" applyNumberFormat="1" applyFont="1" applyBorder="1" applyAlignment="1">
      <alignment horizontal="center" vertical="center"/>
    </xf>
    <xf numFmtId="1" fontId="1" fillId="6" borderId="48" xfId="0" applyNumberFormat="1" applyFont="1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9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4" xfId="0" quotePrefix="1" applyFill="1" applyBorder="1" applyAlignment="1">
      <alignment horizontal="left" vertical="center"/>
    </xf>
    <xf numFmtId="0" fontId="0" fillId="6" borderId="13" xfId="0" quotePrefix="1" applyFill="1" applyBorder="1" applyAlignment="1">
      <alignment horizontal="left" vertical="center"/>
    </xf>
    <xf numFmtId="0" fontId="0" fillId="6" borderId="15" xfId="0" quotePrefix="1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0" fillId="0" borderId="24" xfId="0" quotePrefix="1" applyBorder="1" applyAlignment="1">
      <alignment horizontal="left" vertical="center"/>
    </xf>
    <xf numFmtId="0" fontId="0" fillId="0" borderId="25" xfId="0" quotePrefix="1" applyBorder="1" applyAlignment="1">
      <alignment horizontal="left" vertical="center"/>
    </xf>
    <xf numFmtId="0" fontId="0" fillId="0" borderId="26" xfId="0" quotePrefix="1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0" fontId="0" fillId="0" borderId="13" xfId="0" quotePrefix="1" applyBorder="1" applyAlignment="1">
      <alignment horizontal="left" vertical="center"/>
    </xf>
    <xf numFmtId="0" fontId="0" fillId="0" borderId="15" xfId="0" quotePrefix="1" applyBorder="1" applyAlignment="1">
      <alignment horizontal="left" vertical="center"/>
    </xf>
    <xf numFmtId="0" fontId="0" fillId="6" borderId="24" xfId="0" quotePrefix="1" applyFill="1" applyBorder="1" applyAlignment="1">
      <alignment horizontal="left" vertical="center"/>
    </xf>
    <xf numFmtId="0" fontId="0" fillId="6" borderId="25" xfId="0" quotePrefix="1" applyFill="1" applyBorder="1" applyAlignment="1">
      <alignment horizontal="left" vertical="center"/>
    </xf>
    <xf numFmtId="0" fontId="0" fillId="6" borderId="26" xfId="0" quotePrefix="1" applyFill="1" applyBorder="1" applyAlignment="1">
      <alignment horizontal="left" vertical="center"/>
    </xf>
    <xf numFmtId="0" fontId="0" fillId="6" borderId="16" xfId="0" quotePrefix="1" applyFill="1" applyBorder="1" applyAlignment="1">
      <alignment horizontal="left" vertical="center"/>
    </xf>
    <xf numFmtId="0" fontId="0" fillId="6" borderId="17" xfId="0" quotePrefix="1" applyFill="1" applyBorder="1" applyAlignment="1">
      <alignment horizontal="left" vertical="center"/>
    </xf>
    <xf numFmtId="0" fontId="0" fillId="6" borderId="18" xfId="0" quotePrefix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6" borderId="11" xfId="0" quotePrefix="1" applyFill="1" applyBorder="1" applyAlignment="1">
      <alignment horizontal="left" vertical="center"/>
    </xf>
    <xf numFmtId="0" fontId="0" fillId="6" borderId="28" xfId="0" quotePrefix="1" applyFill="1" applyBorder="1" applyAlignment="1">
      <alignment horizontal="left" vertical="center"/>
    </xf>
    <xf numFmtId="0" fontId="0" fillId="6" borderId="1" xfId="0" quotePrefix="1" applyFill="1" applyBorder="1" applyAlignment="1">
      <alignment horizontal="left" vertical="center"/>
    </xf>
    <xf numFmtId="0" fontId="0" fillId="6" borderId="27" xfId="0" quotePrefix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9" borderId="4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0" fillId="9" borderId="15" xfId="0" applyFill="1" applyBorder="1" applyAlignment="1">
      <alignment horizontal="left" vertical="center"/>
    </xf>
    <xf numFmtId="0" fontId="0" fillId="9" borderId="16" xfId="0" applyFill="1" applyBorder="1" applyAlignment="1">
      <alignment horizontal="left" vertical="center"/>
    </xf>
    <xf numFmtId="0" fontId="0" fillId="9" borderId="17" xfId="0" applyFill="1" applyBorder="1" applyAlignment="1">
      <alignment horizontal="left" vertical="center"/>
    </xf>
    <xf numFmtId="0" fontId="0" fillId="9" borderId="18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4" fontId="14" fillId="0" borderId="42" xfId="0" applyNumberFormat="1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9" fontId="14" fillId="5" borderId="4" xfId="0" applyNumberFormat="1" applyFont="1" applyFill="1" applyBorder="1" applyAlignment="1">
      <alignment horizontal="center" vertical="center"/>
    </xf>
    <xf numFmtId="9" fontId="14" fillId="5" borderId="41" xfId="0" applyNumberFormat="1" applyFont="1" applyFill="1" applyBorder="1" applyAlignment="1">
      <alignment horizontal="center" vertical="center"/>
    </xf>
    <xf numFmtId="164" fontId="14" fillId="5" borderId="42" xfId="0" applyNumberFormat="1" applyFont="1" applyFill="1" applyBorder="1" applyAlignment="1">
      <alignment horizontal="center" vertical="center"/>
    </xf>
    <xf numFmtId="164" fontId="14" fillId="5" borderId="41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36" xfId="0" applyNumberFormat="1" applyFont="1" applyFill="1" applyBorder="1" applyAlignment="1">
      <alignment horizontal="center" vertical="center"/>
    </xf>
    <xf numFmtId="164" fontId="13" fillId="0" borderId="37" xfId="0" applyNumberFormat="1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00"/>
      <color rgb="FF669900"/>
      <color rgb="FFFFCC00"/>
      <color rgb="FFB2A64E"/>
      <color rgb="FFED03D1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210806</xdr:colOff>
      <xdr:row>6</xdr:row>
      <xdr:rowOff>135697</xdr:rowOff>
    </xdr:from>
    <xdr:to>
      <xdr:col>5</xdr:col>
      <xdr:colOff>30114</xdr:colOff>
      <xdr:row>7</xdr:row>
      <xdr:rowOff>93067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0AFEADFD-D6B6-4953-9F8B-4583E7126421}"/>
            </a:ext>
          </a:extLst>
        </xdr:cNvPr>
        <xdr:cNvSpPr/>
      </xdr:nvSpPr>
      <xdr:spPr>
        <a:xfrm>
          <a:off x="1502893" y="1328393"/>
          <a:ext cx="142330" cy="156152"/>
        </a:xfrm>
        <a:prstGeom prst="diamond">
          <a:avLst/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272843</xdr:colOff>
      <xdr:row>6</xdr:row>
      <xdr:rowOff>7419</xdr:rowOff>
    </xdr:from>
    <xdr:to>
      <xdr:col>4</xdr:col>
      <xdr:colOff>274105</xdr:colOff>
      <xdr:row>6</xdr:row>
      <xdr:rowOff>136540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3662686-8CD5-4EFA-9B24-7BFFB98D529E}"/>
            </a:ext>
          </a:extLst>
        </xdr:cNvPr>
        <xdr:cNvCxnSpPr/>
      </xdr:nvCxnSpPr>
      <xdr:spPr>
        <a:xfrm>
          <a:off x="1564930" y="1200115"/>
          <a:ext cx="1262" cy="12912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281940</xdr:colOff>
      <xdr:row>7</xdr:row>
      <xdr:rowOff>24882</xdr:rowOff>
    </xdr:from>
    <xdr:to>
      <xdr:col>6</xdr:col>
      <xdr:colOff>76894</xdr:colOff>
      <xdr:row>9</xdr:row>
      <xdr:rowOff>56961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4F459CB-D433-4DDB-80F4-3DDB914D7E79}"/>
            </a:ext>
          </a:extLst>
        </xdr:cNvPr>
        <xdr:cNvSpPr txBox="1"/>
      </xdr:nvSpPr>
      <xdr:spPr>
        <a:xfrm>
          <a:off x="1251005" y="1416360"/>
          <a:ext cx="764019" cy="429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 b="0"/>
            <a:t>Ed Sias</a:t>
          </a:r>
          <a:r>
            <a:rPr lang="en-US" sz="700" b="0" baseline="0"/>
            <a:t> </a:t>
          </a:r>
        </a:p>
        <a:p>
          <a:pPr algn="ctr"/>
          <a:r>
            <a:rPr lang="en-US" sz="700" b="0" baseline="0"/>
            <a:t>(Sep 13)</a:t>
          </a:r>
          <a:endParaRPr lang="en-US" sz="700" b="0"/>
        </a:p>
      </xdr:txBody>
    </xdr:sp>
    <xdr:clientData/>
  </xdr:twoCellAnchor>
  <xdr:twoCellAnchor>
    <xdr:from>
      <xdr:col>4</xdr:col>
      <xdr:colOff>209224</xdr:colOff>
      <xdr:row>9</xdr:row>
      <xdr:rowOff>45348</xdr:rowOff>
    </xdr:from>
    <xdr:to>
      <xdr:col>6</xdr:col>
      <xdr:colOff>282660</xdr:colOff>
      <xdr:row>12</xdr:row>
      <xdr:rowOff>95977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31ABEB-28E4-4ED8-A006-1B1958BA2B4E}"/>
            </a:ext>
          </a:extLst>
        </xdr:cNvPr>
        <xdr:cNvSpPr txBox="1"/>
      </xdr:nvSpPr>
      <xdr:spPr>
        <a:xfrm>
          <a:off x="1501311" y="1834391"/>
          <a:ext cx="719479" cy="64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 b="0"/>
            <a:t>Woodbridge</a:t>
          </a:r>
          <a:r>
            <a:rPr lang="en-US" sz="700" b="0" baseline="0"/>
            <a:t> /Farmers</a:t>
          </a:r>
        </a:p>
        <a:p>
          <a:pPr algn="ctr"/>
          <a:r>
            <a:rPr lang="en-US" sz="700" b="0" baseline="0"/>
            <a:t>(Sep 20)</a:t>
          </a:r>
          <a:endParaRPr lang="en-US" sz="700" b="0"/>
        </a:p>
      </xdr:txBody>
    </xdr:sp>
    <xdr:clientData/>
  </xdr:twoCellAnchor>
  <xdr:twoCellAnchor>
    <xdr:from>
      <xdr:col>15</xdr:col>
      <xdr:colOff>37619</xdr:colOff>
      <xdr:row>9</xdr:row>
      <xdr:rowOff>20011</xdr:rowOff>
    </xdr:from>
    <xdr:to>
      <xdr:col>16</xdr:col>
      <xdr:colOff>275397</xdr:colOff>
      <xdr:row>10</xdr:row>
      <xdr:rowOff>173774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F20B5B-EF6C-45F6-9091-646B4463FFA6}"/>
            </a:ext>
          </a:extLst>
        </xdr:cNvPr>
        <xdr:cNvSpPr txBox="1"/>
      </xdr:nvSpPr>
      <xdr:spPr>
        <a:xfrm>
          <a:off x="4732083" y="1795743"/>
          <a:ext cx="550743" cy="351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 b="0"/>
            <a:t>State </a:t>
          </a:r>
          <a:r>
            <a:rPr lang="en-US" sz="700" b="0" baseline="0"/>
            <a:t> </a:t>
          </a:r>
        </a:p>
        <a:p>
          <a:pPr algn="ctr"/>
          <a:r>
            <a:rPr lang="en-US" sz="700" b="0" baseline="0"/>
            <a:t>(Nov 29)</a:t>
          </a:r>
          <a:endParaRPr lang="en-US" sz="700" b="0"/>
        </a:p>
      </xdr:txBody>
    </xdr:sp>
    <xdr:clientData/>
  </xdr:twoCellAnchor>
  <xdr:twoCellAnchor>
    <xdr:from>
      <xdr:col>2</xdr:col>
      <xdr:colOff>50826</xdr:colOff>
      <xdr:row>5</xdr:row>
      <xdr:rowOff>197571</xdr:rowOff>
    </xdr:from>
    <xdr:to>
      <xdr:col>3</xdr:col>
      <xdr:colOff>290510</xdr:colOff>
      <xdr:row>10</xdr:row>
      <xdr:rowOff>128905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A1450DDE-CE2A-C7C1-4650-CCC692E41189}"/>
            </a:ext>
          </a:extLst>
        </xdr:cNvPr>
        <xdr:cNvGrpSpPr/>
      </xdr:nvGrpSpPr>
      <xdr:grpSpPr>
        <a:xfrm>
          <a:off x="700679" y="1193389"/>
          <a:ext cx="555086" cy="927152"/>
          <a:chOff x="669952" y="1186357"/>
          <a:chExt cx="550743" cy="846392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6A250BA-5991-44F5-9460-3BC686BD42D1}"/>
              </a:ext>
            </a:extLst>
          </xdr:cNvPr>
          <xdr:cNvCxnSpPr/>
        </xdr:nvCxnSpPr>
        <xdr:spPr>
          <a:xfrm>
            <a:off x="936268" y="1186357"/>
            <a:ext cx="623" cy="397675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ED6AD62-05A4-4BE7-BCDA-0FF3EB0E7AD0}"/>
              </a:ext>
            </a:extLst>
          </xdr:cNvPr>
          <xdr:cNvSpPr txBox="1"/>
        </xdr:nvSpPr>
        <xdr:spPr>
          <a:xfrm>
            <a:off x="669952" y="1686085"/>
            <a:ext cx="550743" cy="34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700" b="0"/>
              <a:t>3200m TT </a:t>
            </a:r>
            <a:r>
              <a:rPr lang="en-US" sz="700" b="0" baseline="0"/>
              <a:t> </a:t>
            </a:r>
          </a:p>
          <a:p>
            <a:pPr algn="ctr"/>
            <a:r>
              <a:rPr lang="en-US" sz="700" b="0" baseline="0"/>
              <a:t>(Aug 30)</a:t>
            </a:r>
            <a:endParaRPr lang="en-US" sz="700" b="0"/>
          </a:p>
        </xdr:txBody>
      </xdr:sp>
      <xdr:sp macro="" textlink="">
        <xdr:nvSpPr>
          <xdr:cNvPr id="12" name="Diamond 11">
            <a:extLst>
              <a:ext uri="{FF2B5EF4-FFF2-40B4-BE49-F238E27FC236}">
                <a16:creationId xmlns:a16="http://schemas.microsoft.com/office/drawing/2014/main" id="{FE168F1D-7D29-41C8-8AC5-D8E5A0E18B7D}"/>
              </a:ext>
            </a:extLst>
          </xdr:cNvPr>
          <xdr:cNvSpPr/>
        </xdr:nvSpPr>
        <xdr:spPr>
          <a:xfrm>
            <a:off x="870857" y="1584032"/>
            <a:ext cx="139833" cy="153800"/>
          </a:xfrm>
          <a:prstGeom prst="diamond">
            <a:avLst/>
          </a:prstGeom>
          <a:solidFill>
            <a:srgbClr val="FFFF00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90030</xdr:colOff>
      <xdr:row>9</xdr:row>
      <xdr:rowOff>55757</xdr:rowOff>
    </xdr:from>
    <xdr:to>
      <xdr:col>9</xdr:col>
      <xdr:colOff>236377</xdr:colOff>
      <xdr:row>10</xdr:row>
      <xdr:rowOff>7850</xdr:rowOff>
    </xdr:to>
    <xdr:sp macro="" textlink="">
      <xdr:nvSpPr>
        <xdr:cNvPr id="15" name="Diamond 14">
          <a:extLst>
            <a:ext uri="{FF2B5EF4-FFF2-40B4-BE49-F238E27FC236}">
              <a16:creationId xmlns:a16="http://schemas.microsoft.com/office/drawing/2014/main" id="{B0F424FF-E635-4188-A1C3-115BB5405261}"/>
            </a:ext>
          </a:extLst>
        </xdr:cNvPr>
        <xdr:cNvSpPr/>
      </xdr:nvSpPr>
      <xdr:spPr>
        <a:xfrm>
          <a:off x="2997226" y="1844800"/>
          <a:ext cx="146347" cy="150876"/>
        </a:xfrm>
        <a:prstGeom prst="diamond">
          <a:avLst/>
        </a:prstGeom>
        <a:solidFill>
          <a:srgbClr val="FFC0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37930</xdr:colOff>
      <xdr:row>5</xdr:row>
      <xdr:rowOff>196215</xdr:rowOff>
    </xdr:from>
    <xdr:to>
      <xdr:col>13</xdr:col>
      <xdr:colOff>39507</xdr:colOff>
      <xdr:row>8</xdr:row>
      <xdr:rowOff>17390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060E039-E235-4BD9-A1EE-A35337550015}"/>
            </a:ext>
          </a:extLst>
        </xdr:cNvPr>
        <xdr:cNvCxnSpPr/>
      </xdr:nvCxnSpPr>
      <xdr:spPr>
        <a:xfrm flipH="1">
          <a:off x="4237213" y="1190128"/>
          <a:ext cx="1577" cy="4175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296665</xdr:colOff>
      <xdr:row>8</xdr:row>
      <xdr:rowOff>26004</xdr:rowOff>
    </xdr:from>
    <xdr:to>
      <xdr:col>13</xdr:col>
      <xdr:colOff>112102</xdr:colOff>
      <xdr:row>8</xdr:row>
      <xdr:rowOff>179804</xdr:rowOff>
    </xdr:to>
    <xdr:sp macro="" textlink="">
      <xdr:nvSpPr>
        <xdr:cNvPr id="17" name="Diamond 16">
          <a:extLst>
            <a:ext uri="{FF2B5EF4-FFF2-40B4-BE49-F238E27FC236}">
              <a16:creationId xmlns:a16="http://schemas.microsoft.com/office/drawing/2014/main" id="{DA7DEE14-247C-4808-AB97-2CB697261F04}"/>
            </a:ext>
          </a:extLst>
        </xdr:cNvPr>
        <xdr:cNvSpPr/>
      </xdr:nvSpPr>
      <xdr:spPr>
        <a:xfrm>
          <a:off x="4172926" y="1616265"/>
          <a:ext cx="138459" cy="153800"/>
        </a:xfrm>
        <a:prstGeom prst="diamond">
          <a:avLst/>
        </a:prstGeom>
        <a:solidFill>
          <a:srgbClr val="FF00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144380</xdr:colOff>
      <xdr:row>5</xdr:row>
      <xdr:rowOff>198011</xdr:rowOff>
    </xdr:from>
    <xdr:to>
      <xdr:col>9</xdr:col>
      <xdr:colOff>62826</xdr:colOff>
      <xdr:row>8</xdr:row>
      <xdr:rowOff>175603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40564DF0-1C4F-FB48-D681-3DCA01C20769}"/>
            </a:ext>
          </a:extLst>
        </xdr:cNvPr>
        <xdr:cNvGrpSpPr/>
      </xdr:nvGrpSpPr>
      <xdr:grpSpPr>
        <a:xfrm>
          <a:off x="2403627" y="1193829"/>
          <a:ext cx="562585" cy="568225"/>
          <a:chOff x="2544135" y="1182622"/>
          <a:chExt cx="551542" cy="575582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8EB9EA5-AE2C-4FF9-8EA6-289CD5AFA092}"/>
              </a:ext>
            </a:extLst>
          </xdr:cNvPr>
          <xdr:cNvSpPr txBox="1"/>
        </xdr:nvSpPr>
        <xdr:spPr>
          <a:xfrm>
            <a:off x="2544135" y="1407137"/>
            <a:ext cx="551542" cy="351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700" b="0"/>
              <a:t>Clovis</a:t>
            </a:r>
            <a:r>
              <a:rPr lang="en-US" sz="700" b="0" baseline="0"/>
              <a:t> </a:t>
            </a:r>
          </a:p>
          <a:p>
            <a:pPr algn="ctr"/>
            <a:r>
              <a:rPr lang="en-US" sz="700" b="0" baseline="0"/>
              <a:t>(Oct 10)</a:t>
            </a:r>
            <a:endParaRPr lang="en-US" sz="700" b="0"/>
          </a:p>
        </xdr:txBody>
      </xdr:sp>
      <xdr:grpSp>
        <xdr:nvGrpSpPr>
          <xdr:cNvPr id="70" name="Group 69">
            <a:extLst>
              <a:ext uri="{FF2B5EF4-FFF2-40B4-BE49-F238E27FC236}">
                <a16:creationId xmlns:a16="http://schemas.microsoft.com/office/drawing/2014/main" id="{E1E0E654-E4FC-A974-68AE-FC8A72457952}"/>
              </a:ext>
            </a:extLst>
          </xdr:cNvPr>
          <xdr:cNvGrpSpPr/>
        </xdr:nvGrpSpPr>
        <xdr:grpSpPr>
          <a:xfrm>
            <a:off x="2743439" y="1182622"/>
            <a:ext cx="139831" cy="277224"/>
            <a:chOff x="2743439" y="1182622"/>
            <a:chExt cx="139831" cy="277224"/>
          </a:xfrm>
        </xdr:grpSpPr>
        <xdr:sp macro="" textlink="">
          <xdr:nvSpPr>
            <xdr:cNvPr id="22" name="Diamond 21">
              <a:extLst>
                <a:ext uri="{FF2B5EF4-FFF2-40B4-BE49-F238E27FC236}">
                  <a16:creationId xmlns:a16="http://schemas.microsoft.com/office/drawing/2014/main" id="{F351E72D-A02C-4B6F-AA31-CBB884E09C57}"/>
                </a:ext>
              </a:extLst>
            </xdr:cNvPr>
            <xdr:cNvSpPr/>
          </xdr:nvSpPr>
          <xdr:spPr>
            <a:xfrm>
              <a:off x="2743439" y="1310448"/>
              <a:ext cx="139831" cy="149398"/>
            </a:xfrm>
            <a:prstGeom prst="diamond">
              <a:avLst/>
            </a:prstGeom>
            <a:solidFill>
              <a:srgbClr val="FF0000"/>
            </a:solidFill>
            <a:ln w="63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98E602C1-822A-4F66-B979-022F234F7E23}"/>
                </a:ext>
              </a:extLst>
            </xdr:cNvPr>
            <xdr:cNvCxnSpPr/>
          </xdr:nvCxnSpPr>
          <xdr:spPr>
            <a:xfrm>
              <a:off x="2816918" y="1182622"/>
              <a:ext cx="319" cy="12662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</xdr:col>
      <xdr:colOff>207707</xdr:colOff>
      <xdr:row>6</xdr:row>
      <xdr:rowOff>105</xdr:rowOff>
    </xdr:from>
    <xdr:to>
      <xdr:col>7</xdr:col>
      <xdr:colOff>288743</xdr:colOff>
      <xdr:row>10</xdr:row>
      <xdr:rowOff>69530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5A24F77D-6E98-BA57-186B-F5059825ADD1}"/>
            </a:ext>
          </a:extLst>
        </xdr:cNvPr>
        <xdr:cNvGrpSpPr/>
      </xdr:nvGrpSpPr>
      <xdr:grpSpPr>
        <a:xfrm>
          <a:off x="1826626" y="1192801"/>
          <a:ext cx="719459" cy="862650"/>
          <a:chOff x="8532782" y="991594"/>
          <a:chExt cx="710773" cy="857149"/>
        </a:xfrm>
      </xdr:grpSpPr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246222A6-5E5A-45C3-B516-F854261A525D}"/>
              </a:ext>
            </a:extLst>
          </xdr:cNvPr>
          <xdr:cNvSpPr txBox="1"/>
        </xdr:nvSpPr>
        <xdr:spPr>
          <a:xfrm>
            <a:off x="8532782" y="1304775"/>
            <a:ext cx="710773" cy="5439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700" b="0"/>
              <a:t>Analy/Monty</a:t>
            </a:r>
          </a:p>
          <a:p>
            <a:pPr algn="ctr"/>
            <a:r>
              <a:rPr lang="en-US" sz="700" b="0"/>
              <a:t>Windsor </a:t>
            </a:r>
            <a:r>
              <a:rPr lang="en-US" sz="700" b="0" baseline="0"/>
              <a:t> </a:t>
            </a:r>
          </a:p>
          <a:p>
            <a:pPr algn="ctr"/>
            <a:r>
              <a:rPr lang="en-US" sz="700" b="0" baseline="0"/>
              <a:t>(Sep 25)</a:t>
            </a:r>
            <a:endParaRPr lang="en-US" sz="700" b="0"/>
          </a:p>
        </xdr:txBody>
      </xdr:sp>
      <xdr:grpSp>
        <xdr:nvGrpSpPr>
          <xdr:cNvPr id="58" name="Group 57">
            <a:extLst>
              <a:ext uri="{FF2B5EF4-FFF2-40B4-BE49-F238E27FC236}">
                <a16:creationId xmlns:a16="http://schemas.microsoft.com/office/drawing/2014/main" id="{C43E5B2E-0104-78FD-03E3-2BF0A6CF1B59}"/>
              </a:ext>
            </a:extLst>
          </xdr:cNvPr>
          <xdr:cNvGrpSpPr/>
        </xdr:nvGrpSpPr>
        <xdr:grpSpPr>
          <a:xfrm>
            <a:off x="8792524" y="991594"/>
            <a:ext cx="140632" cy="442435"/>
            <a:chOff x="8792524" y="991594"/>
            <a:chExt cx="140632" cy="442435"/>
          </a:xfrm>
        </xdr:grpSpPr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F739CC72-4D63-4DC2-9692-80E7E4404246}"/>
                </a:ext>
              </a:extLst>
            </xdr:cNvPr>
            <xdr:cNvCxnSpPr/>
          </xdr:nvCxnSpPr>
          <xdr:spPr>
            <a:xfrm flipH="1">
              <a:off x="8859965" y="991594"/>
              <a:ext cx="109" cy="292088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0" name="Diamond 19">
              <a:extLst>
                <a:ext uri="{FF2B5EF4-FFF2-40B4-BE49-F238E27FC236}">
                  <a16:creationId xmlns:a16="http://schemas.microsoft.com/office/drawing/2014/main" id="{D7D14825-DF15-4E24-ABD9-B56FDD4567B3}"/>
                </a:ext>
              </a:extLst>
            </xdr:cNvPr>
            <xdr:cNvSpPr/>
          </xdr:nvSpPr>
          <xdr:spPr>
            <a:xfrm>
              <a:off x="8792524" y="1291612"/>
              <a:ext cx="140632" cy="142417"/>
            </a:xfrm>
            <a:prstGeom prst="diamond">
              <a:avLst/>
            </a:prstGeom>
            <a:solidFill>
              <a:srgbClr val="FFC000"/>
            </a:solidFill>
            <a:ln w="63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9</xdr:col>
      <xdr:colOff>165109</xdr:colOff>
      <xdr:row>6</xdr:row>
      <xdr:rowOff>6046</xdr:rowOff>
    </xdr:from>
    <xdr:to>
      <xdr:col>9</xdr:col>
      <xdr:colOff>173603</xdr:colOff>
      <xdr:row>9</xdr:row>
      <xdr:rowOff>59567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E3F64C81-12EB-49B0-A229-CF3956E89162}"/>
            </a:ext>
          </a:extLst>
        </xdr:cNvPr>
        <xdr:cNvCxnSpPr>
          <a:endCxn id="15" idx="0"/>
        </xdr:cNvCxnSpPr>
      </xdr:nvCxnSpPr>
      <xdr:spPr>
        <a:xfrm flipH="1">
          <a:off x="3072305" y="1198742"/>
          <a:ext cx="8494" cy="64986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237323</xdr:colOff>
      <xdr:row>8</xdr:row>
      <xdr:rowOff>89513</xdr:rowOff>
    </xdr:from>
    <xdr:to>
      <xdr:col>16</xdr:col>
      <xdr:colOff>64990</xdr:colOff>
      <xdr:row>9</xdr:row>
      <xdr:rowOff>41607</xdr:rowOff>
    </xdr:to>
    <xdr:sp macro="" textlink="">
      <xdr:nvSpPr>
        <xdr:cNvPr id="32" name="Diamond 31">
          <a:extLst>
            <a:ext uri="{FF2B5EF4-FFF2-40B4-BE49-F238E27FC236}">
              <a16:creationId xmlns:a16="http://schemas.microsoft.com/office/drawing/2014/main" id="{A872F3AD-8074-46D3-A7E8-E0FA5F2E1D24}"/>
            </a:ext>
          </a:extLst>
        </xdr:cNvPr>
        <xdr:cNvSpPr/>
      </xdr:nvSpPr>
      <xdr:spPr>
        <a:xfrm>
          <a:off x="4931787" y="1667942"/>
          <a:ext cx="140632" cy="149397"/>
        </a:xfrm>
        <a:prstGeom prst="diamond">
          <a:avLst/>
        </a:prstGeom>
        <a:solidFill>
          <a:srgbClr val="FF00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151654</xdr:colOff>
      <xdr:row>9</xdr:row>
      <xdr:rowOff>171702</xdr:rowOff>
    </xdr:from>
    <xdr:to>
      <xdr:col>10</xdr:col>
      <xdr:colOff>227902</xdr:colOff>
      <xdr:row>11</xdr:row>
      <xdr:rowOff>133513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D24D1A-88FB-497F-BB5B-96E2B1BB45FD}"/>
            </a:ext>
          </a:extLst>
        </xdr:cNvPr>
        <xdr:cNvSpPr txBox="1"/>
      </xdr:nvSpPr>
      <xdr:spPr>
        <a:xfrm>
          <a:off x="2735828" y="1960745"/>
          <a:ext cx="722291" cy="359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 b="0"/>
            <a:t>Rosa/Windsor</a:t>
          </a:r>
          <a:endParaRPr lang="en-US" sz="700" b="0" baseline="0"/>
        </a:p>
        <a:p>
          <a:pPr algn="ctr"/>
          <a:r>
            <a:rPr lang="en-US" sz="700" b="0" baseline="0"/>
            <a:t>(Oct 16)</a:t>
          </a:r>
          <a:endParaRPr lang="en-US" sz="800" b="0"/>
        </a:p>
      </xdr:txBody>
    </xdr:sp>
    <xdr:clientData/>
  </xdr:twoCellAnchor>
  <xdr:twoCellAnchor>
    <xdr:from>
      <xdr:col>12</xdr:col>
      <xdr:colOff>93664</xdr:colOff>
      <xdr:row>8</xdr:row>
      <xdr:rowOff>83748</xdr:rowOff>
    </xdr:from>
    <xdr:to>
      <xdr:col>14</xdr:col>
      <xdr:colOff>12111</xdr:colOff>
      <xdr:row>11</xdr:row>
      <xdr:rowOff>34689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DD5E1B4-1EE6-4115-A2A8-DECBA034CA02}"/>
            </a:ext>
          </a:extLst>
        </xdr:cNvPr>
        <xdr:cNvSpPr txBox="1"/>
      </xdr:nvSpPr>
      <xdr:spPr>
        <a:xfrm>
          <a:off x="3969925" y="1674009"/>
          <a:ext cx="564490" cy="547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 b="0"/>
            <a:t>NBL</a:t>
          </a:r>
          <a:endParaRPr lang="en-US" sz="700" b="0" baseline="0"/>
        </a:p>
        <a:p>
          <a:pPr algn="ctr"/>
          <a:r>
            <a:rPr lang="en-US" sz="700" b="0" baseline="0"/>
            <a:t>(Nov 8)</a:t>
          </a:r>
          <a:endParaRPr lang="en-US" sz="800" b="0"/>
        </a:p>
      </xdr:txBody>
    </xdr:sp>
    <xdr:clientData/>
  </xdr:twoCellAnchor>
  <xdr:twoCellAnchor>
    <xdr:from>
      <xdr:col>14</xdr:col>
      <xdr:colOff>27505</xdr:colOff>
      <xdr:row>6</xdr:row>
      <xdr:rowOff>8660</xdr:rowOff>
    </xdr:from>
    <xdr:to>
      <xdr:col>15</xdr:col>
      <xdr:colOff>266083</xdr:colOff>
      <xdr:row>9</xdr:row>
      <xdr:rowOff>98935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F57CEF01-0CA2-9D18-FD51-74C4BA1F22F5}"/>
            </a:ext>
          </a:extLst>
        </xdr:cNvPr>
        <xdr:cNvGrpSpPr/>
      </xdr:nvGrpSpPr>
      <xdr:grpSpPr>
        <a:xfrm>
          <a:off x="4547904" y="1203261"/>
          <a:ext cx="563505" cy="680907"/>
          <a:chOff x="4409005" y="1192481"/>
          <a:chExt cx="551542" cy="682186"/>
        </a:xfrm>
      </xdr:grpSpPr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FCAEA540-DCA6-434D-6B1B-2146EB5A2337}"/>
              </a:ext>
            </a:extLst>
          </xdr:cNvPr>
          <xdr:cNvGrpSpPr/>
        </xdr:nvGrpSpPr>
        <xdr:grpSpPr>
          <a:xfrm>
            <a:off x="4624773" y="1192481"/>
            <a:ext cx="138906" cy="338562"/>
            <a:chOff x="4611165" y="1192481"/>
            <a:chExt cx="138906" cy="338562"/>
          </a:xfrm>
        </xdr:grpSpPr>
        <xdr:sp macro="" textlink="">
          <xdr:nvSpPr>
            <xdr:cNvPr id="28" name="Diamond 27">
              <a:extLst>
                <a:ext uri="{FF2B5EF4-FFF2-40B4-BE49-F238E27FC236}">
                  <a16:creationId xmlns:a16="http://schemas.microsoft.com/office/drawing/2014/main" id="{9689543A-D515-49EF-B5AA-5360817F535A}"/>
                </a:ext>
              </a:extLst>
            </xdr:cNvPr>
            <xdr:cNvSpPr/>
          </xdr:nvSpPr>
          <xdr:spPr>
            <a:xfrm>
              <a:off x="4611165" y="1380762"/>
              <a:ext cx="138906" cy="150281"/>
            </a:xfrm>
            <a:prstGeom prst="diamond">
              <a:avLst/>
            </a:prstGeom>
            <a:solidFill>
              <a:srgbClr val="FF0000"/>
            </a:solidFill>
            <a:ln w="63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29" name="Straight Connector 28">
              <a:extLst>
                <a:ext uri="{FF2B5EF4-FFF2-40B4-BE49-F238E27FC236}">
                  <a16:creationId xmlns:a16="http://schemas.microsoft.com/office/drawing/2014/main" id="{83A26A7D-0D6B-41F0-AC0E-B67A087A5A1F}"/>
                </a:ext>
              </a:extLst>
            </xdr:cNvPr>
            <xdr:cNvCxnSpPr>
              <a:endCxn id="28" idx="0"/>
            </xdr:cNvCxnSpPr>
          </xdr:nvCxnSpPr>
          <xdr:spPr>
            <a:xfrm>
              <a:off x="4677989" y="1192481"/>
              <a:ext cx="2629" cy="188281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BF88276F-499D-4DE1-9813-8347119D4394}"/>
              </a:ext>
            </a:extLst>
          </xdr:cNvPr>
          <xdr:cNvSpPr txBox="1"/>
        </xdr:nvSpPr>
        <xdr:spPr>
          <a:xfrm>
            <a:off x="4409005" y="1524014"/>
            <a:ext cx="551542" cy="350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700" b="0"/>
              <a:t>NCS</a:t>
            </a:r>
            <a:endParaRPr lang="en-US" sz="700" b="0" baseline="0"/>
          </a:p>
          <a:p>
            <a:pPr algn="ctr"/>
            <a:r>
              <a:rPr lang="en-US" sz="700" b="0" baseline="0"/>
              <a:t>(Nov 22)</a:t>
            </a:r>
            <a:endParaRPr lang="en-US" sz="800" b="0"/>
          </a:p>
        </xdr:txBody>
      </xdr:sp>
    </xdr:grpSp>
    <xdr:clientData/>
  </xdr:twoCellAnchor>
  <xdr:twoCellAnchor>
    <xdr:from>
      <xdr:col>0</xdr:col>
      <xdr:colOff>92048</xdr:colOff>
      <xdr:row>12</xdr:row>
      <xdr:rowOff>18601</xdr:rowOff>
    </xdr:from>
    <xdr:to>
      <xdr:col>0</xdr:col>
      <xdr:colOff>230775</xdr:colOff>
      <xdr:row>12</xdr:row>
      <xdr:rowOff>172401</xdr:rowOff>
    </xdr:to>
    <xdr:sp macro="" textlink="">
      <xdr:nvSpPr>
        <xdr:cNvPr id="38" name="Diamond 37">
          <a:extLst>
            <a:ext uri="{FF2B5EF4-FFF2-40B4-BE49-F238E27FC236}">
              <a16:creationId xmlns:a16="http://schemas.microsoft.com/office/drawing/2014/main" id="{1DAC9F8B-5242-4B39-8AE9-6FCFF07DABC7}"/>
            </a:ext>
          </a:extLst>
        </xdr:cNvPr>
        <xdr:cNvSpPr/>
      </xdr:nvSpPr>
      <xdr:spPr>
        <a:xfrm>
          <a:off x="92048" y="2413458"/>
          <a:ext cx="138727" cy="153800"/>
        </a:xfrm>
        <a:prstGeom prst="diamond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307639</xdr:colOff>
      <xdr:row>6</xdr:row>
      <xdr:rowOff>1</xdr:rowOff>
    </xdr:from>
    <xdr:to>
      <xdr:col>15</xdr:col>
      <xdr:colOff>312964</xdr:colOff>
      <xdr:row>8</xdr:row>
      <xdr:rowOff>89513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3F829DA2-A0DD-4A1D-A801-A91B290F4352}"/>
            </a:ext>
          </a:extLst>
        </xdr:cNvPr>
        <xdr:cNvCxnSpPr>
          <a:endCxn id="32" idx="0"/>
        </xdr:cNvCxnSpPr>
      </xdr:nvCxnSpPr>
      <xdr:spPr>
        <a:xfrm flipH="1">
          <a:off x="5002103" y="1183822"/>
          <a:ext cx="5325" cy="4841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246953</xdr:colOff>
      <xdr:row>6</xdr:row>
      <xdr:rowOff>0</xdr:rowOff>
    </xdr:from>
    <xdr:to>
      <xdr:col>5</xdr:col>
      <xdr:colOff>252619</xdr:colOff>
      <xdr:row>9</xdr:row>
      <xdr:rowOff>55299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46B1056-2F34-48E5-8104-2940EC73D906}"/>
            </a:ext>
          </a:extLst>
        </xdr:cNvPr>
        <xdr:cNvCxnSpPr/>
      </xdr:nvCxnSpPr>
      <xdr:spPr>
        <a:xfrm flipH="1">
          <a:off x="1862062" y="1192696"/>
          <a:ext cx="5666" cy="6516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186358</xdr:colOff>
      <xdr:row>9</xdr:row>
      <xdr:rowOff>64025</xdr:rowOff>
    </xdr:from>
    <xdr:to>
      <xdr:col>6</xdr:col>
      <xdr:colOff>5874</xdr:colOff>
      <xdr:row>10</xdr:row>
      <xdr:rowOff>12308</xdr:rowOff>
    </xdr:to>
    <xdr:sp macro="" textlink="">
      <xdr:nvSpPr>
        <xdr:cNvPr id="41" name="Diamond 40">
          <a:extLst>
            <a:ext uri="{FF2B5EF4-FFF2-40B4-BE49-F238E27FC236}">
              <a16:creationId xmlns:a16="http://schemas.microsoft.com/office/drawing/2014/main" id="{117103E7-E053-4168-AA81-D67FB6203D08}"/>
            </a:ext>
          </a:extLst>
        </xdr:cNvPr>
        <xdr:cNvSpPr/>
      </xdr:nvSpPr>
      <xdr:spPr>
        <a:xfrm>
          <a:off x="1801467" y="1853068"/>
          <a:ext cx="142537" cy="147066"/>
        </a:xfrm>
        <a:prstGeom prst="diamond">
          <a:avLst/>
        </a:prstGeom>
        <a:solidFill>
          <a:srgbClr val="FF00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84C1-A674-4A42-B80C-4B2BD0C110AE}">
  <sheetPr>
    <pageSetUpPr fitToPage="1"/>
  </sheetPr>
  <dimension ref="A1:AG26"/>
  <sheetViews>
    <sheetView topLeftCell="A9" zoomScale="230" zoomScaleNormal="230" workbookViewId="0">
      <selection activeCell="M20" sqref="M20"/>
    </sheetView>
  </sheetViews>
  <sheetFormatPr defaultRowHeight="14.4"/>
  <cols>
    <col min="1" max="44" width="4.6640625" customWidth="1"/>
  </cols>
  <sheetData>
    <row r="1" spans="1:33" ht="15.9" customHeight="1">
      <c r="A1" s="3" t="s">
        <v>76</v>
      </c>
    </row>
    <row r="2" spans="1:33" ht="15.9" customHeight="1">
      <c r="AA2" s="4"/>
      <c r="AB2" s="4"/>
      <c r="AC2" s="4"/>
      <c r="AD2" s="4"/>
      <c r="AE2" s="4"/>
      <c r="AF2" s="4"/>
      <c r="AG2" s="4"/>
    </row>
    <row r="3" spans="1:33" ht="15.9" customHeight="1">
      <c r="A3" s="3" t="s">
        <v>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6"/>
      <c r="AC3" s="6"/>
      <c r="AD3" s="6"/>
      <c r="AE3" s="6"/>
      <c r="AF3" s="6"/>
      <c r="AG3" s="6"/>
    </row>
    <row r="4" spans="1:33" ht="15.9" customHeight="1">
      <c r="A4" s="7" t="s">
        <v>6</v>
      </c>
      <c r="B4" s="7"/>
      <c r="C4" s="8" t="s">
        <v>7</v>
      </c>
      <c r="D4" s="8"/>
      <c r="E4" s="8"/>
      <c r="F4" s="8"/>
      <c r="G4" s="8" t="s">
        <v>8</v>
      </c>
      <c r="H4" s="9"/>
      <c r="I4" s="8"/>
      <c r="J4" s="8"/>
      <c r="K4" s="8"/>
      <c r="L4" s="8" t="s">
        <v>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5.9" customHeight="1">
      <c r="A5" s="11" t="s">
        <v>79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</row>
    <row r="6" spans="1:33" ht="15.9" customHeight="1">
      <c r="A6" s="13" t="s">
        <v>9</v>
      </c>
      <c r="B6" s="16"/>
      <c r="C6" s="14"/>
      <c r="D6" s="14" t="s">
        <v>10</v>
      </c>
      <c r="E6" s="14"/>
      <c r="F6" s="16"/>
      <c r="G6" s="15"/>
      <c r="H6" s="15" t="s">
        <v>11</v>
      </c>
      <c r="I6" s="15"/>
      <c r="J6" s="15"/>
      <c r="K6" s="15"/>
      <c r="L6" s="15"/>
      <c r="M6" s="15" t="s">
        <v>12</v>
      </c>
      <c r="N6" s="27"/>
      <c r="O6" s="27"/>
      <c r="P6" s="28"/>
      <c r="Q6" s="17" t="s">
        <v>13</v>
      </c>
      <c r="AA6" s="10"/>
      <c r="AB6" s="10"/>
      <c r="AC6" s="10"/>
      <c r="AD6" s="10"/>
      <c r="AE6" s="10"/>
      <c r="AF6" s="10"/>
      <c r="AG6" s="10"/>
    </row>
    <row r="7" spans="1:33" ht="15.9" customHeight="1">
      <c r="AA7" s="10"/>
      <c r="AB7" s="10"/>
      <c r="AC7" s="10"/>
      <c r="AD7" s="10"/>
      <c r="AE7" s="10"/>
      <c r="AF7" s="10"/>
      <c r="AG7" s="10"/>
    </row>
    <row r="8" spans="1:33" ht="15.9" customHeight="1"/>
    <row r="9" spans="1:33" ht="15.9" customHeight="1"/>
    <row r="10" spans="1:33" ht="15.9" customHeight="1"/>
    <row r="11" spans="1:33" ht="15.9" customHeight="1"/>
    <row r="12" spans="1:33" ht="15.9" customHeight="1"/>
    <row r="13" spans="1:33" ht="15.9" customHeight="1">
      <c r="B13" s="18" t="s">
        <v>14</v>
      </c>
      <c r="C13" s="19" t="s">
        <v>77</v>
      </c>
    </row>
    <row r="14" spans="1:33" ht="15.9" customHeight="1">
      <c r="A14" s="33" t="s">
        <v>15</v>
      </c>
      <c r="B14" s="20"/>
      <c r="C14" s="20"/>
      <c r="D14" s="20"/>
    </row>
    <row r="15" spans="1:33" ht="15.9" customHeight="1">
      <c r="A15" s="21"/>
      <c r="B15" s="18" t="s">
        <v>14</v>
      </c>
      <c r="C15" s="19" t="s">
        <v>80</v>
      </c>
      <c r="D15" s="20"/>
      <c r="AB15" s="22"/>
    </row>
    <row r="16" spans="1:33" ht="15.9" customHeight="1">
      <c r="A16" s="23"/>
      <c r="B16" s="18" t="s">
        <v>16</v>
      </c>
      <c r="C16" s="19" t="s">
        <v>81</v>
      </c>
      <c r="D16" s="20"/>
      <c r="AB16" s="22"/>
    </row>
    <row r="17" spans="1:32" ht="15.9" customHeight="1">
      <c r="A17" s="25"/>
      <c r="B17" s="18" t="s">
        <v>16</v>
      </c>
      <c r="C17" s="19" t="s">
        <v>198</v>
      </c>
      <c r="D17" s="20"/>
      <c r="AB17" s="22"/>
    </row>
    <row r="18" spans="1:32" ht="15.9" customHeight="1">
      <c r="A18" s="26"/>
      <c r="B18" s="18" t="s">
        <v>16</v>
      </c>
      <c r="C18" s="19" t="s">
        <v>199</v>
      </c>
      <c r="D18" s="20"/>
      <c r="AB18" s="22"/>
    </row>
    <row r="19" spans="1:32" ht="15.9" customHeight="1">
      <c r="A19" s="24"/>
      <c r="B19" s="18" t="s">
        <v>16</v>
      </c>
      <c r="C19" s="19" t="s">
        <v>48</v>
      </c>
      <c r="D19" s="20"/>
      <c r="AB19" s="22"/>
    </row>
    <row r="20" spans="1:32" ht="15.9" customHeight="1">
      <c r="A20" s="29"/>
      <c r="B20" s="18" t="s">
        <v>16</v>
      </c>
      <c r="C20" s="19" t="s">
        <v>200</v>
      </c>
      <c r="D20" s="20"/>
      <c r="AB20" s="22"/>
      <c r="AF20" s="10"/>
    </row>
    <row r="21" spans="1:32" ht="15.9" customHeight="1"/>
    <row r="22" spans="1:32">
      <c r="A22" s="19"/>
    </row>
    <row r="23" spans="1:32">
      <c r="A23" s="20"/>
    </row>
    <row r="24" spans="1:32">
      <c r="A24" s="20"/>
    </row>
    <row r="25" spans="1:32">
      <c r="A25" s="20"/>
    </row>
    <row r="26" spans="1:32">
      <c r="A26" s="20"/>
    </row>
  </sheetData>
  <phoneticPr fontId="2" type="noConversion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7E07-F63E-4090-BCB2-46B2FC580F1F}">
  <sheetPr>
    <pageSetUpPr fitToPage="1"/>
  </sheetPr>
  <dimension ref="E1:Q82"/>
  <sheetViews>
    <sheetView tabSelected="1" topLeftCell="F1" zoomScale="160" zoomScaleNormal="160" workbookViewId="0">
      <selection activeCell="T79" sqref="T79"/>
    </sheetView>
  </sheetViews>
  <sheetFormatPr defaultRowHeight="14.4"/>
  <cols>
    <col min="1" max="4" width="0" hidden="1" customWidth="1"/>
    <col min="5" max="5" width="22.5546875" hidden="1" customWidth="1"/>
    <col min="6" max="6" width="28.44140625" style="1" customWidth="1"/>
    <col min="7" max="7" width="10.44140625" style="1" customWidth="1"/>
    <col min="8" max="8" width="13.6640625" customWidth="1"/>
    <col min="9" max="9" width="7.6640625" customWidth="1"/>
    <col min="10" max="10" width="13.6640625" customWidth="1"/>
    <col min="11" max="11" width="7.6640625" customWidth="1"/>
    <col min="12" max="12" width="13.6640625" customWidth="1"/>
    <col min="13" max="13" width="10.88671875" customWidth="1"/>
    <col min="14" max="14" width="7.6640625" customWidth="1"/>
    <col min="15" max="15" width="8.109375" customWidth="1"/>
    <col min="16" max="16" width="9.109375" style="1"/>
    <col min="22" max="22" width="15.6640625" customWidth="1"/>
  </cols>
  <sheetData>
    <row r="1" spans="6:17" ht="25.2" customHeight="1">
      <c r="F1" s="120" t="s">
        <v>204</v>
      </c>
      <c r="G1" s="119" t="s">
        <v>170</v>
      </c>
      <c r="H1" s="119"/>
      <c r="I1" s="119"/>
      <c r="J1" s="119"/>
      <c r="K1" s="119"/>
      <c r="L1" s="119"/>
      <c r="M1" s="119"/>
      <c r="N1" s="119"/>
      <c r="O1" s="119"/>
    </row>
    <row r="2" spans="6:17" ht="138" customHeight="1">
      <c r="F2" s="120"/>
      <c r="G2" s="45" t="s">
        <v>54</v>
      </c>
      <c r="H2" s="34" t="s">
        <v>41</v>
      </c>
      <c r="I2" s="34" t="s">
        <v>42</v>
      </c>
      <c r="J2" s="34" t="s">
        <v>43</v>
      </c>
      <c r="K2" s="34" t="s">
        <v>44</v>
      </c>
      <c r="L2" s="34" t="s">
        <v>45</v>
      </c>
      <c r="M2" s="34" t="s">
        <v>46</v>
      </c>
      <c r="N2" s="38" t="s">
        <v>47</v>
      </c>
      <c r="O2" s="38" t="s">
        <v>1</v>
      </c>
    </row>
    <row r="3" spans="6:17" ht="15" customHeight="1">
      <c r="F3" s="146" t="s">
        <v>60</v>
      </c>
      <c r="G3" s="149" t="s">
        <v>17</v>
      </c>
      <c r="H3" s="31">
        <v>8</v>
      </c>
      <c r="I3" s="31">
        <v>5</v>
      </c>
      <c r="J3" s="31">
        <v>7</v>
      </c>
      <c r="K3" s="31">
        <v>5</v>
      </c>
      <c r="L3" s="31">
        <v>6</v>
      </c>
      <c r="M3" s="31">
        <v>10</v>
      </c>
      <c r="N3" s="30">
        <v>0</v>
      </c>
      <c r="O3" s="144">
        <f t="shared" ref="O3" si="0">SUM(H3:N3)</f>
        <v>41</v>
      </c>
    </row>
    <row r="4" spans="6:17" ht="27" customHeight="1">
      <c r="F4" s="147"/>
      <c r="G4" s="149"/>
      <c r="H4" s="40" t="s">
        <v>164</v>
      </c>
      <c r="I4" s="30" t="s">
        <v>37</v>
      </c>
      <c r="J4" s="40" t="s">
        <v>142</v>
      </c>
      <c r="K4" s="30" t="s">
        <v>37</v>
      </c>
      <c r="L4" s="40" t="s">
        <v>127</v>
      </c>
      <c r="M4" s="39" t="s">
        <v>146</v>
      </c>
      <c r="N4" s="30" t="s">
        <v>0</v>
      </c>
      <c r="O4" s="144"/>
    </row>
    <row r="5" spans="6:17" ht="15" customHeight="1">
      <c r="F5" s="146" t="s">
        <v>61</v>
      </c>
      <c r="G5" s="149" t="s">
        <v>18</v>
      </c>
      <c r="H5" s="31">
        <v>8</v>
      </c>
      <c r="I5" s="31">
        <v>6</v>
      </c>
      <c r="J5" s="31">
        <v>8</v>
      </c>
      <c r="K5" s="31">
        <v>5</v>
      </c>
      <c r="L5" s="31">
        <v>6</v>
      </c>
      <c r="M5" s="31">
        <v>10.5</v>
      </c>
      <c r="N5" s="30">
        <v>0</v>
      </c>
      <c r="O5" s="144">
        <f t="shared" ref="O5" si="1">SUM(H5:N5)</f>
        <v>43.5</v>
      </c>
    </row>
    <row r="6" spans="6:17" ht="27" customHeight="1">
      <c r="F6" s="147"/>
      <c r="G6" s="149"/>
      <c r="H6" s="40" t="s">
        <v>166</v>
      </c>
      <c r="I6" s="30" t="s">
        <v>171</v>
      </c>
      <c r="J6" s="40" t="s">
        <v>90</v>
      </c>
      <c r="K6" s="30" t="s">
        <v>171</v>
      </c>
      <c r="L6" s="40" t="s">
        <v>52</v>
      </c>
      <c r="M6" s="39" t="s">
        <v>146</v>
      </c>
      <c r="N6" s="30" t="s">
        <v>0</v>
      </c>
      <c r="O6" s="144"/>
    </row>
    <row r="7" spans="6:17" ht="15" customHeight="1">
      <c r="F7" s="146" t="s">
        <v>62</v>
      </c>
      <c r="G7" s="128" t="s">
        <v>19</v>
      </c>
      <c r="H7" s="31">
        <v>7</v>
      </c>
      <c r="I7" s="31">
        <v>6</v>
      </c>
      <c r="J7" s="31">
        <v>7</v>
      </c>
      <c r="K7" s="31">
        <v>5.5</v>
      </c>
      <c r="L7" s="31">
        <v>4</v>
      </c>
      <c r="M7" s="31">
        <v>6</v>
      </c>
      <c r="N7" s="30">
        <v>5</v>
      </c>
      <c r="O7" s="144">
        <f t="shared" ref="O7" si="2">SUM(H7:N7)</f>
        <v>40.5</v>
      </c>
    </row>
    <row r="8" spans="6:17" ht="27" customHeight="1">
      <c r="F8" s="147"/>
      <c r="G8" s="128"/>
      <c r="H8" s="39" t="s">
        <v>152</v>
      </c>
      <c r="I8" s="30" t="s">
        <v>171</v>
      </c>
      <c r="J8" s="40" t="s">
        <v>155</v>
      </c>
      <c r="K8" s="30" t="s">
        <v>171</v>
      </c>
      <c r="L8" s="30" t="s">
        <v>4</v>
      </c>
      <c r="M8" s="41" t="s">
        <v>139</v>
      </c>
      <c r="N8" s="30" t="s">
        <v>3</v>
      </c>
      <c r="O8" s="144"/>
    </row>
    <row r="9" spans="6:17" ht="15" customHeight="1">
      <c r="F9" s="146" t="s">
        <v>63</v>
      </c>
      <c r="G9" s="128" t="s">
        <v>20</v>
      </c>
      <c r="H9" s="31">
        <v>6</v>
      </c>
      <c r="I9" s="39">
        <v>7.5</v>
      </c>
      <c r="J9" s="31">
        <v>7</v>
      </c>
      <c r="K9" s="31">
        <v>7</v>
      </c>
      <c r="L9" s="31">
        <v>5.5</v>
      </c>
      <c r="M9" s="31">
        <v>11</v>
      </c>
      <c r="N9" s="30">
        <v>0</v>
      </c>
      <c r="O9" s="144">
        <f t="shared" ref="O9" si="3">SUM(H9:N9)</f>
        <v>44</v>
      </c>
    </row>
    <row r="10" spans="6:17" ht="27" customHeight="1">
      <c r="F10" s="147"/>
      <c r="G10" s="128"/>
      <c r="H10" s="30" t="s">
        <v>171</v>
      </c>
      <c r="I10" s="40" t="s">
        <v>50</v>
      </c>
      <c r="J10" s="30" t="s">
        <v>162</v>
      </c>
      <c r="K10" s="40" t="s">
        <v>125</v>
      </c>
      <c r="L10" s="30" t="s">
        <v>171</v>
      </c>
      <c r="M10" s="39" t="s">
        <v>174</v>
      </c>
      <c r="N10" s="30" t="s">
        <v>0</v>
      </c>
      <c r="O10" s="144"/>
    </row>
    <row r="11" spans="6:17" ht="15" customHeight="1">
      <c r="F11" s="146" t="s">
        <v>64</v>
      </c>
      <c r="G11" s="128" t="s">
        <v>21</v>
      </c>
      <c r="H11" s="30">
        <v>7</v>
      </c>
      <c r="I11" s="31">
        <v>6</v>
      </c>
      <c r="J11" s="31">
        <v>6</v>
      </c>
      <c r="K11" s="31">
        <v>5.5</v>
      </c>
      <c r="L11" s="31">
        <v>3</v>
      </c>
      <c r="M11" s="31">
        <v>6</v>
      </c>
      <c r="N11" s="30">
        <v>5</v>
      </c>
      <c r="O11" s="144">
        <f>SUM(H11:N11)</f>
        <v>38.5</v>
      </c>
      <c r="P11" s="2"/>
      <c r="Q11" s="1"/>
    </row>
    <row r="12" spans="6:17" ht="27" customHeight="1">
      <c r="F12" s="147"/>
      <c r="G12" s="128"/>
      <c r="H12" s="40" t="s">
        <v>52</v>
      </c>
      <c r="I12" s="30" t="s">
        <v>171</v>
      </c>
      <c r="J12" s="40" t="s">
        <v>152</v>
      </c>
      <c r="K12" s="30" t="s">
        <v>171</v>
      </c>
      <c r="L12" s="30" t="s">
        <v>4</v>
      </c>
      <c r="M12" s="41" t="s">
        <v>39</v>
      </c>
      <c r="N12" s="30" t="s">
        <v>3</v>
      </c>
      <c r="O12" s="144"/>
      <c r="P12" s="2"/>
      <c r="Q12" s="1"/>
    </row>
    <row r="13" spans="6:17" ht="15" customHeight="1">
      <c r="F13" s="146" t="s">
        <v>65</v>
      </c>
      <c r="G13" s="145" t="s">
        <v>22</v>
      </c>
      <c r="H13" s="31">
        <v>6.5</v>
      </c>
      <c r="I13" s="31">
        <v>6</v>
      </c>
      <c r="J13" s="31">
        <v>5</v>
      </c>
      <c r="K13" s="31">
        <v>5.5</v>
      </c>
      <c r="L13" s="30">
        <v>3</v>
      </c>
      <c r="M13" s="31">
        <v>6</v>
      </c>
      <c r="N13" s="30">
        <v>3</v>
      </c>
      <c r="O13" s="148">
        <f>SUM(H13:N13)</f>
        <v>35</v>
      </c>
    </row>
    <row r="14" spans="6:17" ht="27" customHeight="1">
      <c r="F14" s="147"/>
      <c r="G14" s="145"/>
      <c r="H14" s="39" t="s">
        <v>127</v>
      </c>
      <c r="I14" s="30" t="s">
        <v>171</v>
      </c>
      <c r="J14" s="40" t="s">
        <v>112</v>
      </c>
      <c r="K14" s="30" t="s">
        <v>171</v>
      </c>
      <c r="L14" s="30" t="s">
        <v>4</v>
      </c>
      <c r="M14" s="41" t="s">
        <v>40</v>
      </c>
      <c r="N14" s="30" t="s">
        <v>3</v>
      </c>
      <c r="O14" s="148"/>
    </row>
    <row r="15" spans="6:17">
      <c r="F15" s="146" t="s">
        <v>66</v>
      </c>
      <c r="G15" s="145" t="s">
        <v>23</v>
      </c>
      <c r="H15" s="31">
        <v>7</v>
      </c>
      <c r="I15" s="31">
        <v>6</v>
      </c>
      <c r="J15" s="30">
        <v>3</v>
      </c>
      <c r="K15" s="31">
        <v>7</v>
      </c>
      <c r="L15" s="31">
        <v>5.5</v>
      </c>
      <c r="M15" s="31">
        <v>11</v>
      </c>
      <c r="N15" s="30">
        <v>0</v>
      </c>
      <c r="O15" s="144">
        <f>SUM(H15:N15)</f>
        <v>39.5</v>
      </c>
    </row>
    <row r="16" spans="6:17" ht="27" customHeight="1">
      <c r="F16" s="147"/>
      <c r="G16" s="145"/>
      <c r="H16" s="40" t="s">
        <v>106</v>
      </c>
      <c r="I16" s="30" t="s">
        <v>171</v>
      </c>
      <c r="J16" s="30" t="s">
        <v>4</v>
      </c>
      <c r="K16" s="41" t="s">
        <v>140</v>
      </c>
      <c r="L16" s="30" t="s">
        <v>171</v>
      </c>
      <c r="M16" s="39" t="s">
        <v>174</v>
      </c>
      <c r="N16" s="30" t="s">
        <v>0</v>
      </c>
      <c r="O16" s="144"/>
    </row>
    <row r="17" spans="6:15">
      <c r="F17" s="146" t="s">
        <v>67</v>
      </c>
      <c r="G17" s="145" t="s">
        <v>24</v>
      </c>
      <c r="H17" s="31">
        <v>6</v>
      </c>
      <c r="I17" s="31">
        <v>6</v>
      </c>
      <c r="J17" s="31">
        <v>7</v>
      </c>
      <c r="K17" s="31">
        <v>7</v>
      </c>
      <c r="L17" s="31">
        <v>5.5</v>
      </c>
      <c r="M17" s="31">
        <v>11</v>
      </c>
      <c r="N17" s="30">
        <v>0</v>
      </c>
      <c r="O17" s="144">
        <f>SUM(H17:N17)</f>
        <v>42.5</v>
      </c>
    </row>
    <row r="18" spans="6:15" ht="27" customHeight="1">
      <c r="F18" s="147"/>
      <c r="G18" s="145"/>
      <c r="H18" s="40" t="s">
        <v>34</v>
      </c>
      <c r="I18" s="30" t="s">
        <v>171</v>
      </c>
      <c r="J18" s="30" t="s">
        <v>162</v>
      </c>
      <c r="K18" s="40" t="s">
        <v>109</v>
      </c>
      <c r="L18" s="30" t="s">
        <v>171</v>
      </c>
      <c r="M18" s="39" t="s">
        <v>174</v>
      </c>
      <c r="N18" s="30" t="s">
        <v>0</v>
      </c>
      <c r="O18" s="144"/>
    </row>
    <row r="19" spans="6:15" ht="15" customHeight="1">
      <c r="F19" s="146" t="s">
        <v>68</v>
      </c>
      <c r="G19" s="145" t="s">
        <v>25</v>
      </c>
      <c r="H19" s="31">
        <v>7</v>
      </c>
      <c r="I19" s="31">
        <v>5</v>
      </c>
      <c r="J19" s="31">
        <v>5</v>
      </c>
      <c r="K19" s="31">
        <v>4</v>
      </c>
      <c r="L19" s="31">
        <v>7</v>
      </c>
      <c r="M19" s="31">
        <v>9</v>
      </c>
      <c r="N19" s="30">
        <v>0</v>
      </c>
      <c r="O19" s="144">
        <f>SUM(H19:N19)</f>
        <v>37</v>
      </c>
    </row>
    <row r="20" spans="6:15" ht="27" customHeight="1">
      <c r="F20" s="147"/>
      <c r="G20" s="145"/>
      <c r="H20" s="40" t="s">
        <v>120</v>
      </c>
      <c r="I20" s="30" t="s">
        <v>171</v>
      </c>
      <c r="J20" s="40" t="s">
        <v>177</v>
      </c>
      <c r="K20" s="30" t="s">
        <v>4</v>
      </c>
      <c r="L20" s="41" t="s">
        <v>58</v>
      </c>
      <c r="M20" s="39" t="s">
        <v>175</v>
      </c>
      <c r="N20" s="30" t="s">
        <v>0</v>
      </c>
      <c r="O20" s="144"/>
    </row>
    <row r="21" spans="6:15" ht="15" customHeight="1">
      <c r="F21" s="146" t="s">
        <v>69</v>
      </c>
      <c r="G21" s="145" t="s">
        <v>26</v>
      </c>
      <c r="H21" s="31">
        <v>7</v>
      </c>
      <c r="I21" s="31">
        <v>5.5</v>
      </c>
      <c r="J21" s="31">
        <v>4</v>
      </c>
      <c r="K21" s="31">
        <v>7</v>
      </c>
      <c r="L21" s="31">
        <v>5.5</v>
      </c>
      <c r="M21" s="31">
        <v>11</v>
      </c>
      <c r="N21" s="30">
        <v>0</v>
      </c>
      <c r="O21" s="144">
        <f>SUM(H21:N21)</f>
        <v>40</v>
      </c>
    </row>
    <row r="22" spans="6:15" ht="27" customHeight="1">
      <c r="F22" s="147"/>
      <c r="G22" s="145"/>
      <c r="H22" s="40" t="s">
        <v>114</v>
      </c>
      <c r="I22" s="30" t="s">
        <v>171</v>
      </c>
      <c r="J22" s="30" t="s">
        <v>4</v>
      </c>
      <c r="K22" s="41" t="s">
        <v>141</v>
      </c>
      <c r="L22" s="30" t="s">
        <v>171</v>
      </c>
      <c r="M22" s="39" t="s">
        <v>149</v>
      </c>
      <c r="N22" s="30" t="s">
        <v>0</v>
      </c>
      <c r="O22" s="144"/>
    </row>
    <row r="23" spans="6:15" ht="15" customHeight="1">
      <c r="F23" s="146" t="s">
        <v>70</v>
      </c>
      <c r="G23" s="145" t="s">
        <v>27</v>
      </c>
      <c r="H23" s="31">
        <v>7.5</v>
      </c>
      <c r="I23" s="31">
        <v>6</v>
      </c>
      <c r="J23" s="31">
        <v>7</v>
      </c>
      <c r="K23" s="31">
        <v>7</v>
      </c>
      <c r="L23" s="31">
        <v>5.5</v>
      </c>
      <c r="M23" s="31">
        <v>11</v>
      </c>
      <c r="N23" s="30">
        <v>0</v>
      </c>
      <c r="O23" s="144">
        <f>SUM(H23:N23)</f>
        <v>44</v>
      </c>
    </row>
    <row r="24" spans="6:15" ht="27" customHeight="1">
      <c r="F24" s="147"/>
      <c r="G24" s="145"/>
      <c r="H24" s="40" t="s">
        <v>50</v>
      </c>
      <c r="I24" s="30" t="s">
        <v>171</v>
      </c>
      <c r="J24" s="30" t="s">
        <v>162</v>
      </c>
      <c r="K24" s="40" t="s">
        <v>108</v>
      </c>
      <c r="L24" s="30" t="s">
        <v>171</v>
      </c>
      <c r="M24" s="39" t="s">
        <v>149</v>
      </c>
      <c r="N24" s="30" t="s">
        <v>0</v>
      </c>
      <c r="O24" s="144"/>
    </row>
    <row r="25" spans="6:15" ht="15.75" customHeight="1">
      <c r="F25" s="146" t="s">
        <v>71</v>
      </c>
      <c r="G25" s="145" t="s">
        <v>28</v>
      </c>
      <c r="H25" s="31">
        <v>7</v>
      </c>
      <c r="I25" s="31">
        <v>6</v>
      </c>
      <c r="J25" s="31">
        <v>7</v>
      </c>
      <c r="K25" s="31">
        <v>7</v>
      </c>
      <c r="L25" s="31">
        <v>6</v>
      </c>
      <c r="M25" s="31">
        <v>11</v>
      </c>
      <c r="N25" s="30">
        <v>0</v>
      </c>
      <c r="O25" s="144">
        <f>SUM(H25:N25)</f>
        <v>44</v>
      </c>
    </row>
    <row r="26" spans="6:15" ht="27" customHeight="1">
      <c r="F26" s="147"/>
      <c r="G26" s="145"/>
      <c r="H26" s="40" t="s">
        <v>167</v>
      </c>
      <c r="I26" s="30" t="s">
        <v>171</v>
      </c>
      <c r="J26" s="30" t="s">
        <v>171</v>
      </c>
      <c r="K26" s="40" t="s">
        <v>106</v>
      </c>
      <c r="L26" s="30" t="s">
        <v>171</v>
      </c>
      <c r="M26" s="39" t="s">
        <v>149</v>
      </c>
      <c r="N26" s="30" t="s">
        <v>0</v>
      </c>
      <c r="O26" s="144"/>
    </row>
    <row r="27" spans="6:15" ht="15.75" customHeight="1">
      <c r="F27" s="146" t="s">
        <v>72</v>
      </c>
      <c r="G27" s="145" t="s">
        <v>29</v>
      </c>
      <c r="H27" s="31">
        <v>6.5</v>
      </c>
      <c r="I27" s="30">
        <v>5.5</v>
      </c>
      <c r="J27" s="31">
        <v>6</v>
      </c>
      <c r="K27" s="30">
        <v>5.5</v>
      </c>
      <c r="L27" s="31">
        <v>3</v>
      </c>
      <c r="M27" s="31">
        <v>7</v>
      </c>
      <c r="N27" s="30">
        <v>4.5</v>
      </c>
      <c r="O27" s="144">
        <f>SUM(H27:N27)</f>
        <v>38</v>
      </c>
    </row>
    <row r="28" spans="6:15" ht="27" customHeight="1">
      <c r="F28" s="147"/>
      <c r="G28" s="145"/>
      <c r="H28" s="40" t="s">
        <v>127</v>
      </c>
      <c r="I28" s="30" t="s">
        <v>171</v>
      </c>
      <c r="J28" s="40" t="s">
        <v>152</v>
      </c>
      <c r="K28" s="30" t="s">
        <v>171</v>
      </c>
      <c r="L28" s="30" t="s">
        <v>4</v>
      </c>
      <c r="M28" s="41" t="s">
        <v>55</v>
      </c>
      <c r="N28" s="30" t="s">
        <v>173</v>
      </c>
      <c r="O28" s="144"/>
    </row>
    <row r="29" spans="6:15" ht="15.75" customHeight="1">
      <c r="F29" s="146" t="s">
        <v>73</v>
      </c>
      <c r="G29" s="127" t="s">
        <v>30</v>
      </c>
      <c r="H29" s="31">
        <v>7</v>
      </c>
      <c r="I29" s="30">
        <v>7.5</v>
      </c>
      <c r="J29" s="31">
        <v>6</v>
      </c>
      <c r="K29" s="30">
        <v>7</v>
      </c>
      <c r="L29" s="31">
        <v>6</v>
      </c>
      <c r="M29" s="31">
        <v>11</v>
      </c>
      <c r="N29" s="30">
        <v>0</v>
      </c>
      <c r="O29" s="133">
        <f>SUM(H29:N29)</f>
        <v>44.5</v>
      </c>
    </row>
    <row r="30" spans="6:15" ht="27" customHeight="1">
      <c r="F30" s="147"/>
      <c r="G30" s="127"/>
      <c r="H30" s="30" t="s">
        <v>171</v>
      </c>
      <c r="I30" s="40" t="s">
        <v>35</v>
      </c>
      <c r="J30" s="30" t="s">
        <v>163</v>
      </c>
      <c r="K30" s="30" t="s">
        <v>161</v>
      </c>
      <c r="L30" s="40" t="s">
        <v>109</v>
      </c>
      <c r="M30" s="39" t="s">
        <v>175</v>
      </c>
      <c r="N30" s="30" t="s">
        <v>0</v>
      </c>
      <c r="O30" s="134"/>
    </row>
    <row r="31" spans="6:15" ht="15.75" customHeight="1">
      <c r="F31" s="146" t="s">
        <v>74</v>
      </c>
      <c r="G31" s="127" t="s">
        <v>31</v>
      </c>
      <c r="H31" s="31">
        <v>7</v>
      </c>
      <c r="I31" s="30">
        <v>6</v>
      </c>
      <c r="J31" s="31">
        <v>6</v>
      </c>
      <c r="K31" s="30">
        <v>5.5</v>
      </c>
      <c r="L31" s="31">
        <v>3</v>
      </c>
      <c r="M31" s="31">
        <v>7</v>
      </c>
      <c r="N31" s="30">
        <v>4.5</v>
      </c>
      <c r="O31" s="144">
        <f>SUM(H31:N31)</f>
        <v>39</v>
      </c>
    </row>
    <row r="32" spans="6:15" ht="27" customHeight="1">
      <c r="F32" s="147"/>
      <c r="G32" s="127"/>
      <c r="H32" s="39" t="s">
        <v>125</v>
      </c>
      <c r="I32" s="30" t="s">
        <v>171</v>
      </c>
      <c r="J32" s="40" t="s">
        <v>152</v>
      </c>
      <c r="K32" s="30" t="s">
        <v>173</v>
      </c>
      <c r="L32" s="31" t="s">
        <v>4</v>
      </c>
      <c r="M32" s="42" t="s">
        <v>56</v>
      </c>
      <c r="N32" s="30" t="s">
        <v>173</v>
      </c>
      <c r="O32" s="144"/>
    </row>
    <row r="33" spans="6:15" ht="15" customHeight="1">
      <c r="F33" s="146" t="s">
        <v>75</v>
      </c>
      <c r="G33" s="127" t="s">
        <v>32</v>
      </c>
      <c r="H33" s="31">
        <v>7</v>
      </c>
      <c r="I33" s="30">
        <v>6</v>
      </c>
      <c r="J33" s="31">
        <v>6</v>
      </c>
      <c r="K33" s="30">
        <v>5.5</v>
      </c>
      <c r="L33" s="31">
        <v>3</v>
      </c>
      <c r="M33" s="31">
        <v>7</v>
      </c>
      <c r="N33" s="30">
        <v>0</v>
      </c>
      <c r="O33" s="148">
        <f>SUM(H33:N33)</f>
        <v>34.5</v>
      </c>
    </row>
    <row r="34" spans="6:15" ht="27" customHeight="1">
      <c r="F34" s="147"/>
      <c r="G34" s="127"/>
      <c r="H34" s="39" t="s">
        <v>114</v>
      </c>
      <c r="I34" s="30" t="s">
        <v>173</v>
      </c>
      <c r="J34" s="39" t="s">
        <v>113</v>
      </c>
      <c r="K34" s="30" t="s">
        <v>173</v>
      </c>
      <c r="L34" s="31" t="s">
        <v>4</v>
      </c>
      <c r="M34" s="42" t="s">
        <v>57</v>
      </c>
      <c r="N34" s="30" t="s">
        <v>0</v>
      </c>
      <c r="O34" s="148"/>
    </row>
    <row r="35" spans="6:15" ht="15" thickBot="1">
      <c r="F35" s="124" t="s">
        <v>5</v>
      </c>
      <c r="G35" s="125"/>
      <c r="H35" s="125"/>
      <c r="I35" s="125"/>
      <c r="J35" s="125"/>
      <c r="K35" s="125"/>
      <c r="L35" s="125"/>
      <c r="M35" s="125"/>
      <c r="N35" s="125"/>
      <c r="O35" s="126"/>
    </row>
    <row r="36" spans="6:15" ht="15" thickBot="1">
      <c r="F36" s="56" t="s">
        <v>2</v>
      </c>
      <c r="G36" s="121" t="s">
        <v>86</v>
      </c>
      <c r="H36" s="122"/>
      <c r="I36" s="122"/>
      <c r="J36" s="122"/>
      <c r="K36" s="122"/>
      <c r="L36" s="122"/>
      <c r="M36" s="122"/>
      <c r="N36" s="122"/>
      <c r="O36" s="123"/>
    </row>
    <row r="37" spans="6:15" ht="15" thickBot="1">
      <c r="F37" s="56" t="s">
        <v>4</v>
      </c>
      <c r="G37" s="121" t="s">
        <v>87</v>
      </c>
      <c r="H37" s="122"/>
      <c r="I37" s="122"/>
      <c r="J37" s="122"/>
      <c r="K37" s="122"/>
      <c r="L37" s="122"/>
      <c r="M37" s="122"/>
      <c r="N37" s="122"/>
      <c r="O37" s="123"/>
    </row>
    <row r="38" spans="6:15">
      <c r="F38" s="46" t="s">
        <v>89</v>
      </c>
      <c r="G38" s="47" t="s">
        <v>88</v>
      </c>
      <c r="H38" s="48"/>
      <c r="I38" s="48"/>
      <c r="J38" s="48"/>
      <c r="K38" s="48"/>
      <c r="L38" s="48"/>
      <c r="M38" s="48"/>
      <c r="N38" s="48"/>
      <c r="O38" s="49"/>
    </row>
    <row r="39" spans="6:15">
      <c r="F39" s="50" t="s">
        <v>169</v>
      </c>
      <c r="G39" s="89" t="s">
        <v>168</v>
      </c>
      <c r="H39" s="90"/>
      <c r="I39" s="90"/>
      <c r="J39" s="90"/>
      <c r="K39" s="90"/>
      <c r="L39" s="90"/>
      <c r="M39" s="90"/>
      <c r="N39" s="90"/>
      <c r="O39" s="91"/>
    </row>
    <row r="40" spans="6:15" ht="15" thickBot="1">
      <c r="F40" s="52" t="s">
        <v>172</v>
      </c>
      <c r="G40" s="92" t="s">
        <v>176</v>
      </c>
      <c r="H40" s="93"/>
      <c r="I40" s="93"/>
      <c r="J40" s="93"/>
      <c r="K40" s="93"/>
      <c r="L40" s="93"/>
      <c r="M40" s="93"/>
      <c r="N40" s="93"/>
      <c r="O40" s="94"/>
    </row>
    <row r="41" spans="6:15">
      <c r="F41" s="53" t="s">
        <v>146</v>
      </c>
      <c r="G41" s="57" t="s">
        <v>59</v>
      </c>
      <c r="H41" s="58"/>
      <c r="I41" s="58"/>
      <c r="J41" s="58"/>
      <c r="K41" s="58"/>
      <c r="L41" s="58"/>
      <c r="M41" s="58"/>
      <c r="N41" s="58"/>
      <c r="O41" s="59"/>
    </row>
    <row r="42" spans="6:15">
      <c r="F42" s="54" t="s">
        <v>147</v>
      </c>
      <c r="G42" s="135" t="s">
        <v>148</v>
      </c>
      <c r="H42" s="136"/>
      <c r="I42" s="136"/>
      <c r="J42" s="136"/>
      <c r="K42" s="136"/>
      <c r="L42" s="136"/>
      <c r="M42" s="136"/>
      <c r="N42" s="136"/>
      <c r="O42" s="137"/>
    </row>
    <row r="43" spans="6:15" ht="15" thickBot="1">
      <c r="F43" s="55" t="s">
        <v>149</v>
      </c>
      <c r="G43" s="138" t="s">
        <v>96</v>
      </c>
      <c r="H43" s="139"/>
      <c r="I43" s="139"/>
      <c r="J43" s="139"/>
      <c r="K43" s="139"/>
      <c r="L43" s="139"/>
      <c r="M43" s="139"/>
      <c r="N43" s="139"/>
      <c r="O43" s="140"/>
    </row>
    <row r="44" spans="6:15">
      <c r="F44" s="62" t="s">
        <v>33</v>
      </c>
      <c r="G44" s="47" t="s">
        <v>133</v>
      </c>
      <c r="H44" s="48"/>
      <c r="I44" s="48"/>
      <c r="J44" s="48"/>
      <c r="K44" s="48"/>
      <c r="L44" s="48"/>
      <c r="M44" s="48"/>
      <c r="N44" s="48"/>
      <c r="O44" s="49"/>
    </row>
    <row r="45" spans="6:15">
      <c r="F45" s="63" t="s">
        <v>34</v>
      </c>
      <c r="G45" s="89" t="s">
        <v>102</v>
      </c>
      <c r="H45" s="90"/>
      <c r="I45" s="90"/>
      <c r="J45" s="90"/>
      <c r="K45" s="90"/>
      <c r="L45" s="90"/>
      <c r="M45" s="90"/>
      <c r="N45" s="90"/>
      <c r="O45" s="91"/>
    </row>
    <row r="46" spans="6:15">
      <c r="F46" s="63" t="s">
        <v>35</v>
      </c>
      <c r="G46" s="89" t="s">
        <v>85</v>
      </c>
      <c r="H46" s="90"/>
      <c r="I46" s="90"/>
      <c r="J46" s="90"/>
      <c r="K46" s="90"/>
      <c r="L46" s="90"/>
      <c r="M46" s="90"/>
      <c r="N46" s="90"/>
      <c r="O46" s="91"/>
    </row>
    <row r="47" spans="6:15">
      <c r="F47" s="63" t="s">
        <v>36</v>
      </c>
      <c r="G47" s="43" t="s">
        <v>84</v>
      </c>
      <c r="H47" s="44"/>
      <c r="I47" s="44"/>
      <c r="J47" s="44"/>
      <c r="K47" s="44"/>
      <c r="L47" s="44"/>
      <c r="M47" s="44"/>
      <c r="N47" s="44"/>
      <c r="O47" s="51"/>
    </row>
    <row r="48" spans="6:15">
      <c r="F48" s="63" t="s">
        <v>83</v>
      </c>
      <c r="G48" s="89" t="s">
        <v>82</v>
      </c>
      <c r="H48" s="90"/>
      <c r="I48" s="90"/>
      <c r="J48" s="90"/>
      <c r="K48" s="90"/>
      <c r="L48" s="90"/>
      <c r="M48" s="90"/>
      <c r="N48" s="90"/>
      <c r="O48" s="91"/>
    </row>
    <row r="49" spans="6:15" ht="15" thickBot="1">
      <c r="F49" s="64" t="s">
        <v>50</v>
      </c>
      <c r="G49" s="92" t="s">
        <v>145</v>
      </c>
      <c r="H49" s="93"/>
      <c r="I49" s="93"/>
      <c r="J49" s="93"/>
      <c r="K49" s="93"/>
      <c r="L49" s="93"/>
      <c r="M49" s="93"/>
      <c r="N49" s="93"/>
      <c r="O49" s="94"/>
    </row>
    <row r="50" spans="6:15">
      <c r="F50" s="65" t="s">
        <v>91</v>
      </c>
      <c r="G50" s="95" t="s">
        <v>143</v>
      </c>
      <c r="H50" s="96"/>
      <c r="I50" s="96"/>
      <c r="J50" s="96"/>
      <c r="K50" s="96"/>
      <c r="L50" s="96"/>
      <c r="M50" s="96"/>
      <c r="N50" s="96"/>
      <c r="O50" s="97"/>
    </row>
    <row r="51" spans="6:15">
      <c r="F51" s="66" t="s">
        <v>92</v>
      </c>
      <c r="G51" s="98" t="s">
        <v>97</v>
      </c>
      <c r="H51" s="99"/>
      <c r="I51" s="99"/>
      <c r="J51" s="99"/>
      <c r="K51" s="99"/>
      <c r="L51" s="99"/>
      <c r="M51" s="99"/>
      <c r="N51" s="99"/>
      <c r="O51" s="100"/>
    </row>
    <row r="52" spans="6:15" ht="15" thickBot="1">
      <c r="F52" s="67" t="s">
        <v>98</v>
      </c>
      <c r="G52" s="104" t="s">
        <v>144</v>
      </c>
      <c r="H52" s="105"/>
      <c r="I52" s="105"/>
      <c r="J52" s="105"/>
      <c r="K52" s="105"/>
      <c r="L52" s="105"/>
      <c r="M52" s="105"/>
      <c r="N52" s="105"/>
      <c r="O52" s="106"/>
    </row>
    <row r="53" spans="6:15" ht="15" thickBot="1">
      <c r="F53" s="85" t="s">
        <v>202</v>
      </c>
      <c r="G53" s="86" t="s">
        <v>203</v>
      </c>
      <c r="H53" s="87"/>
      <c r="I53" s="87"/>
      <c r="J53" s="87"/>
      <c r="K53" s="87"/>
      <c r="L53" s="87"/>
      <c r="M53" s="87"/>
      <c r="N53" s="87"/>
      <c r="O53" s="88"/>
    </row>
    <row r="54" spans="6:15">
      <c r="F54" s="62" t="s">
        <v>93</v>
      </c>
      <c r="G54" s="141" t="s">
        <v>154</v>
      </c>
      <c r="H54" s="142"/>
      <c r="I54" s="142"/>
      <c r="J54" s="142"/>
      <c r="K54" s="142"/>
      <c r="L54" s="142"/>
      <c r="M54" s="142"/>
      <c r="N54" s="142"/>
      <c r="O54" s="143"/>
    </row>
    <row r="55" spans="6:15">
      <c r="F55" s="63" t="s">
        <v>94</v>
      </c>
      <c r="G55" s="89" t="s">
        <v>103</v>
      </c>
      <c r="H55" s="90"/>
      <c r="I55" s="90"/>
      <c r="J55" s="90"/>
      <c r="K55" s="90"/>
      <c r="L55" s="90"/>
      <c r="M55" s="90"/>
      <c r="N55" s="90"/>
      <c r="O55" s="91"/>
    </row>
    <row r="56" spans="6:15">
      <c r="F56" s="63" t="s">
        <v>95</v>
      </c>
      <c r="G56" s="89" t="s">
        <v>104</v>
      </c>
      <c r="H56" s="90"/>
      <c r="I56" s="90"/>
      <c r="J56" s="90"/>
      <c r="K56" s="90"/>
      <c r="L56" s="90"/>
      <c r="M56" s="90"/>
      <c r="N56" s="90"/>
      <c r="O56" s="91"/>
    </row>
    <row r="57" spans="6:15">
      <c r="F57" s="63" t="s">
        <v>99</v>
      </c>
      <c r="G57" s="89" t="s">
        <v>100</v>
      </c>
      <c r="H57" s="90"/>
      <c r="I57" s="90"/>
      <c r="J57" s="90"/>
      <c r="K57" s="90"/>
      <c r="L57" s="90"/>
      <c r="M57" s="90"/>
      <c r="N57" s="90"/>
      <c r="O57" s="91"/>
    </row>
    <row r="58" spans="6:15">
      <c r="F58" s="63" t="s">
        <v>107</v>
      </c>
      <c r="G58" s="89" t="s">
        <v>129</v>
      </c>
      <c r="H58" s="90"/>
      <c r="I58" s="90"/>
      <c r="J58" s="90"/>
      <c r="K58" s="90"/>
      <c r="L58" s="90"/>
      <c r="M58" s="90"/>
      <c r="N58" s="90"/>
      <c r="O58" s="91"/>
    </row>
    <row r="59" spans="6:15" ht="15" thickBot="1">
      <c r="F59" s="64" t="s">
        <v>128</v>
      </c>
      <c r="G59" s="92" t="s">
        <v>101</v>
      </c>
      <c r="H59" s="93"/>
      <c r="I59" s="93"/>
      <c r="J59" s="93"/>
      <c r="K59" s="93"/>
      <c r="L59" s="93"/>
      <c r="M59" s="93"/>
      <c r="N59" s="93"/>
      <c r="O59" s="94"/>
    </row>
    <row r="60" spans="6:15">
      <c r="F60" s="65" t="s">
        <v>108</v>
      </c>
      <c r="G60" s="113" t="s">
        <v>111</v>
      </c>
      <c r="H60" s="114"/>
      <c r="I60" s="114"/>
      <c r="J60" s="114"/>
      <c r="K60" s="114"/>
      <c r="L60" s="114"/>
      <c r="M60" s="114"/>
      <c r="N60" s="114"/>
      <c r="O60" s="115"/>
    </row>
    <row r="61" spans="6:15">
      <c r="F61" s="66" t="s">
        <v>109</v>
      </c>
      <c r="G61" s="98" t="s">
        <v>119</v>
      </c>
      <c r="H61" s="99"/>
      <c r="I61" s="99"/>
      <c r="J61" s="99"/>
      <c r="K61" s="99"/>
      <c r="L61" s="99"/>
      <c r="M61" s="99"/>
      <c r="N61" s="99"/>
      <c r="O61" s="100"/>
    </row>
    <row r="62" spans="6:15" ht="15" thickBot="1">
      <c r="F62" s="67" t="s">
        <v>110</v>
      </c>
      <c r="G62" s="116" t="s">
        <v>134</v>
      </c>
      <c r="H62" s="117"/>
      <c r="I62" s="117"/>
      <c r="J62" s="117"/>
      <c r="K62" s="117"/>
      <c r="L62" s="117"/>
      <c r="M62" s="117"/>
      <c r="N62" s="117"/>
      <c r="O62" s="118"/>
    </row>
    <row r="63" spans="6:15">
      <c r="F63" s="62" t="s">
        <v>105</v>
      </c>
      <c r="G63" s="107" t="s">
        <v>153</v>
      </c>
      <c r="H63" s="108"/>
      <c r="I63" s="108"/>
      <c r="J63" s="108"/>
      <c r="K63" s="108"/>
      <c r="L63" s="108"/>
      <c r="M63" s="108"/>
      <c r="N63" s="108"/>
      <c r="O63" s="109"/>
    </row>
    <row r="64" spans="6:15">
      <c r="F64" s="63" t="s">
        <v>120</v>
      </c>
      <c r="G64" s="89" t="s">
        <v>49</v>
      </c>
      <c r="H64" s="90"/>
      <c r="I64" s="90"/>
      <c r="J64" s="90"/>
      <c r="K64" s="90"/>
      <c r="L64" s="90"/>
      <c r="M64" s="90"/>
      <c r="N64" s="90"/>
      <c r="O64" s="91"/>
    </row>
    <row r="65" spans="6:16">
      <c r="F65" s="63" t="s">
        <v>123</v>
      </c>
      <c r="G65" s="110" t="s">
        <v>121</v>
      </c>
      <c r="H65" s="111"/>
      <c r="I65" s="111"/>
      <c r="J65" s="111"/>
      <c r="K65" s="111"/>
      <c r="L65" s="111"/>
      <c r="M65" s="111"/>
      <c r="N65" s="111"/>
      <c r="O65" s="112"/>
    </row>
    <row r="66" spans="6:16">
      <c r="F66" s="63" t="s">
        <v>125</v>
      </c>
      <c r="G66" s="36" t="s">
        <v>124</v>
      </c>
      <c r="H66" s="37"/>
      <c r="I66" s="37"/>
      <c r="J66" s="37"/>
      <c r="K66" s="37"/>
      <c r="L66" s="37"/>
      <c r="M66" s="37"/>
      <c r="N66" s="37"/>
      <c r="O66" s="68"/>
    </row>
    <row r="67" spans="6:16">
      <c r="F67" s="63" t="s">
        <v>126</v>
      </c>
      <c r="G67" s="89" t="s">
        <v>130</v>
      </c>
      <c r="H67" s="90"/>
      <c r="I67" s="90"/>
      <c r="J67" s="90"/>
      <c r="K67" s="90"/>
      <c r="L67" s="90"/>
      <c r="M67" s="90"/>
      <c r="N67" s="90"/>
      <c r="O67" s="91"/>
    </row>
    <row r="68" spans="6:16">
      <c r="F68" s="63" t="s">
        <v>127</v>
      </c>
      <c r="G68" s="35" t="s">
        <v>157</v>
      </c>
      <c r="H68" s="37"/>
      <c r="I68" s="37"/>
      <c r="J68" s="37"/>
      <c r="K68" s="37"/>
      <c r="L68" s="37"/>
      <c r="M68" s="37"/>
      <c r="N68" s="37"/>
      <c r="O68" s="68"/>
    </row>
    <row r="69" spans="6:16" ht="15" thickBot="1">
      <c r="F69" s="64" t="s">
        <v>132</v>
      </c>
      <c r="G69" s="92" t="s">
        <v>135</v>
      </c>
      <c r="H69" s="93"/>
      <c r="I69" s="93"/>
      <c r="J69" s="93"/>
      <c r="K69" s="93"/>
      <c r="L69" s="93"/>
      <c r="M69" s="93"/>
      <c r="N69" s="93"/>
      <c r="O69" s="94"/>
    </row>
    <row r="70" spans="6:16">
      <c r="F70" s="69" t="s">
        <v>51</v>
      </c>
      <c r="G70" s="95" t="s">
        <v>159</v>
      </c>
      <c r="H70" s="96"/>
      <c r="I70" s="96"/>
      <c r="J70" s="96"/>
      <c r="K70" s="96"/>
      <c r="L70" s="96"/>
      <c r="M70" s="96"/>
      <c r="N70" s="96"/>
      <c r="O70" s="97"/>
    </row>
    <row r="71" spans="6:16">
      <c r="F71" s="70" t="s">
        <v>52</v>
      </c>
      <c r="G71" s="101" t="s">
        <v>160</v>
      </c>
      <c r="H71" s="102"/>
      <c r="I71" s="102"/>
      <c r="J71" s="102"/>
      <c r="K71" s="102"/>
      <c r="L71" s="102"/>
      <c r="M71" s="102"/>
      <c r="N71" s="102"/>
      <c r="O71" s="103"/>
    </row>
    <row r="72" spans="6:16">
      <c r="F72" s="70" t="s">
        <v>53</v>
      </c>
      <c r="G72" s="60" t="s">
        <v>137</v>
      </c>
      <c r="H72" s="61"/>
      <c r="I72" s="61"/>
      <c r="J72" s="61"/>
      <c r="K72" s="61"/>
      <c r="L72" s="61"/>
      <c r="M72" s="61"/>
      <c r="N72" s="61"/>
      <c r="O72" s="71"/>
    </row>
    <row r="73" spans="6:16">
      <c r="F73" s="70" t="s">
        <v>106</v>
      </c>
      <c r="G73" s="98" t="s">
        <v>201</v>
      </c>
      <c r="H73" s="99"/>
      <c r="I73" s="99"/>
      <c r="J73" s="99"/>
      <c r="K73" s="99"/>
      <c r="L73" s="99"/>
      <c r="M73" s="99"/>
      <c r="N73" s="99"/>
      <c r="O73" s="100"/>
    </row>
    <row r="74" spans="6:16" ht="15" thickBot="1">
      <c r="F74" s="72" t="s">
        <v>116</v>
      </c>
      <c r="G74" s="104" t="s">
        <v>138</v>
      </c>
      <c r="H74" s="105"/>
      <c r="I74" s="105"/>
      <c r="J74" s="105"/>
      <c r="K74" s="105"/>
      <c r="L74" s="105"/>
      <c r="M74" s="105"/>
      <c r="N74" s="105"/>
      <c r="O74" s="106"/>
    </row>
    <row r="75" spans="6:16">
      <c r="F75" s="73" t="s">
        <v>156</v>
      </c>
      <c r="G75" s="107" t="s">
        <v>122</v>
      </c>
      <c r="H75" s="108"/>
      <c r="I75" s="108"/>
      <c r="J75" s="108"/>
      <c r="K75" s="108"/>
      <c r="L75" s="108"/>
      <c r="M75" s="108"/>
      <c r="N75" s="108"/>
      <c r="O75" s="109"/>
    </row>
    <row r="76" spans="6:16">
      <c r="F76" s="74" t="s">
        <v>152</v>
      </c>
      <c r="G76" s="89" t="s">
        <v>150</v>
      </c>
      <c r="H76" s="90"/>
      <c r="I76" s="90"/>
      <c r="J76" s="90"/>
      <c r="K76" s="90"/>
      <c r="L76" s="90"/>
      <c r="M76" s="90"/>
      <c r="N76" s="90"/>
      <c r="O76" s="91"/>
    </row>
    <row r="77" spans="6:16" ht="15" thickBot="1">
      <c r="F77" s="75" t="s">
        <v>165</v>
      </c>
      <c r="G77" s="92" t="s">
        <v>151</v>
      </c>
      <c r="H77" s="93"/>
      <c r="I77" s="93"/>
      <c r="J77" s="93"/>
      <c r="K77" s="93"/>
      <c r="L77" s="93"/>
      <c r="M77" s="93"/>
      <c r="N77" s="93"/>
      <c r="O77" s="94"/>
    </row>
    <row r="78" spans="6:16">
      <c r="F78" s="69" t="s">
        <v>112</v>
      </c>
      <c r="G78" s="95" t="s">
        <v>158</v>
      </c>
      <c r="H78" s="96"/>
      <c r="I78" s="96"/>
      <c r="J78" s="96"/>
      <c r="K78" s="96"/>
      <c r="L78" s="96"/>
      <c r="M78" s="96"/>
      <c r="N78" s="96"/>
      <c r="O78" s="97"/>
      <c r="P78" s="32"/>
    </row>
    <row r="79" spans="6:16">
      <c r="F79" s="70" t="s">
        <v>113</v>
      </c>
      <c r="G79" s="98" t="s">
        <v>38</v>
      </c>
      <c r="H79" s="99"/>
      <c r="I79" s="99"/>
      <c r="J79" s="99"/>
      <c r="K79" s="99"/>
      <c r="L79" s="99"/>
      <c r="M79" s="99"/>
      <c r="N79" s="99"/>
      <c r="O79" s="100"/>
    </row>
    <row r="80" spans="6:16">
      <c r="F80" s="70" t="s">
        <v>114</v>
      </c>
      <c r="G80" s="98" t="s">
        <v>115</v>
      </c>
      <c r="H80" s="99"/>
      <c r="I80" s="99"/>
      <c r="J80" s="99"/>
      <c r="K80" s="99"/>
      <c r="L80" s="99"/>
      <c r="M80" s="99"/>
      <c r="N80" s="99"/>
      <c r="O80" s="100"/>
    </row>
    <row r="81" spans="6:15">
      <c r="F81" s="70" t="s">
        <v>117</v>
      </c>
      <c r="G81" s="131" t="s">
        <v>118</v>
      </c>
      <c r="H81" s="131"/>
      <c r="I81" s="131"/>
      <c r="J81" s="131"/>
      <c r="K81" s="131"/>
      <c r="L81" s="131"/>
      <c r="M81" s="131"/>
      <c r="N81" s="131"/>
      <c r="O81" s="132"/>
    </row>
    <row r="82" spans="6:15" ht="15" thickBot="1">
      <c r="F82" s="72" t="s">
        <v>131</v>
      </c>
      <c r="G82" s="129" t="s">
        <v>136</v>
      </c>
      <c r="H82" s="129"/>
      <c r="I82" s="129"/>
      <c r="J82" s="129"/>
      <c r="K82" s="129"/>
      <c r="L82" s="129"/>
      <c r="M82" s="129"/>
      <c r="N82" s="129"/>
      <c r="O82" s="130"/>
    </row>
  </sheetData>
  <mergeCells count="90">
    <mergeCell ref="F31:F32"/>
    <mergeCell ref="G15:G16"/>
    <mergeCell ref="G23:G24"/>
    <mergeCell ref="F25:F26"/>
    <mergeCell ref="F27:F28"/>
    <mergeCell ref="F29:F30"/>
    <mergeCell ref="F17:F18"/>
    <mergeCell ref="F23:F24"/>
    <mergeCell ref="F3:F4"/>
    <mergeCell ref="O13:O14"/>
    <mergeCell ref="F15:F16"/>
    <mergeCell ref="O15:O16"/>
    <mergeCell ref="F5:F6"/>
    <mergeCell ref="F7:F8"/>
    <mergeCell ref="F9:F10"/>
    <mergeCell ref="F11:F12"/>
    <mergeCell ref="F13:F14"/>
    <mergeCell ref="G5:G6"/>
    <mergeCell ref="G7:G8"/>
    <mergeCell ref="G9:G10"/>
    <mergeCell ref="G13:G14"/>
    <mergeCell ref="O25:O26"/>
    <mergeCell ref="O27:O28"/>
    <mergeCell ref="O31:O32"/>
    <mergeCell ref="O19:O20"/>
    <mergeCell ref="O21:O22"/>
    <mergeCell ref="O23:O24"/>
    <mergeCell ref="F19:F20"/>
    <mergeCell ref="F21:F22"/>
    <mergeCell ref="G25:G26"/>
    <mergeCell ref="G27:G28"/>
    <mergeCell ref="G29:G30"/>
    <mergeCell ref="G19:G20"/>
    <mergeCell ref="G21:G22"/>
    <mergeCell ref="G82:O82"/>
    <mergeCell ref="G81:O81"/>
    <mergeCell ref="O29:O30"/>
    <mergeCell ref="G42:O42"/>
    <mergeCell ref="G43:O43"/>
    <mergeCell ref="G45:O45"/>
    <mergeCell ref="G46:O46"/>
    <mergeCell ref="G48:O48"/>
    <mergeCell ref="G49:O49"/>
    <mergeCell ref="G50:O50"/>
    <mergeCell ref="G51:O51"/>
    <mergeCell ref="G52:O52"/>
    <mergeCell ref="G54:O54"/>
    <mergeCell ref="O33:O34"/>
    <mergeCell ref="G31:G32"/>
    <mergeCell ref="G1:O1"/>
    <mergeCell ref="F1:F2"/>
    <mergeCell ref="G36:O36"/>
    <mergeCell ref="G37:O37"/>
    <mergeCell ref="F35:O35"/>
    <mergeCell ref="G33:G34"/>
    <mergeCell ref="G11:G12"/>
    <mergeCell ref="O17:O18"/>
    <mergeCell ref="G17:G18"/>
    <mergeCell ref="F33:F34"/>
    <mergeCell ref="O3:O4"/>
    <mergeCell ref="O5:O6"/>
    <mergeCell ref="O7:O8"/>
    <mergeCell ref="O9:O10"/>
    <mergeCell ref="O11:O12"/>
    <mergeCell ref="G3:G4"/>
    <mergeCell ref="G39:O39"/>
    <mergeCell ref="G40:O40"/>
    <mergeCell ref="G65:O65"/>
    <mergeCell ref="G67:O67"/>
    <mergeCell ref="G69:O69"/>
    <mergeCell ref="G60:O60"/>
    <mergeCell ref="G61:O61"/>
    <mergeCell ref="G62:O62"/>
    <mergeCell ref="G63:O63"/>
    <mergeCell ref="G64:O64"/>
    <mergeCell ref="G55:O55"/>
    <mergeCell ref="G56:O56"/>
    <mergeCell ref="G57:O57"/>
    <mergeCell ref="G58:O58"/>
    <mergeCell ref="G59:O59"/>
    <mergeCell ref="G70:O70"/>
    <mergeCell ref="G71:O71"/>
    <mergeCell ref="G73:O73"/>
    <mergeCell ref="G74:O74"/>
    <mergeCell ref="G75:O75"/>
    <mergeCell ref="G76:O76"/>
    <mergeCell ref="G77:O77"/>
    <mergeCell ref="G78:O78"/>
    <mergeCell ref="G79:O79"/>
    <mergeCell ref="G80:O80"/>
  </mergeCells>
  <phoneticPr fontId="2" type="noConversion"/>
  <pageMargins left="0.25" right="0.25" top="0.5" bottom="0.5" header="0" footer="0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B24B-10B4-488A-B01A-B80EA4922701}">
  <dimension ref="A1:L12"/>
  <sheetViews>
    <sheetView zoomScale="120" zoomScaleNormal="120" workbookViewId="0">
      <selection activeCell="G20" sqref="G20"/>
    </sheetView>
  </sheetViews>
  <sheetFormatPr defaultRowHeight="14.4"/>
  <cols>
    <col min="2" max="2" width="24.77734375" customWidth="1"/>
  </cols>
  <sheetData>
    <row r="1" spans="1:12" ht="14.4" customHeight="1">
      <c r="A1" s="169" t="s">
        <v>178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15" thickBo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25.05" customHeight="1" thickTop="1">
      <c r="A3" s="171" t="s">
        <v>179</v>
      </c>
      <c r="B3" s="172"/>
      <c r="C3" s="172" t="s">
        <v>180</v>
      </c>
      <c r="D3" s="173"/>
      <c r="E3" s="174" t="s">
        <v>181</v>
      </c>
      <c r="F3" s="175"/>
      <c r="G3" s="174" t="s">
        <v>182</v>
      </c>
      <c r="H3" s="175"/>
      <c r="I3" s="174" t="s">
        <v>183</v>
      </c>
      <c r="J3" s="175"/>
      <c r="K3" s="174" t="s">
        <v>184</v>
      </c>
      <c r="L3" s="175"/>
    </row>
    <row r="4" spans="1:12" ht="25.05" customHeight="1">
      <c r="A4" s="160" t="s">
        <v>185</v>
      </c>
      <c r="B4" s="161"/>
      <c r="C4" s="162">
        <v>1.1458333333333333E-2</v>
      </c>
      <c r="D4" s="163"/>
      <c r="E4" s="164">
        <f>+C4/3.11</f>
        <v>3.6843515541264736E-3</v>
      </c>
      <c r="F4" s="165"/>
      <c r="G4" s="164">
        <f>+C4/5</f>
        <v>2.2916666666666667E-3</v>
      </c>
      <c r="H4" s="165"/>
      <c r="I4" s="164">
        <f>+C4/6.25</f>
        <v>1.8333333333333333E-3</v>
      </c>
      <c r="J4" s="165"/>
      <c r="K4" s="164">
        <f>+C4/12.5</f>
        <v>9.1666666666666665E-4</v>
      </c>
      <c r="L4" s="165"/>
    </row>
    <row r="5" spans="1:12" ht="25.05" customHeight="1">
      <c r="A5" s="160" t="s">
        <v>186</v>
      </c>
      <c r="B5" s="161"/>
      <c r="C5" s="161" t="s">
        <v>187</v>
      </c>
      <c r="D5" s="168"/>
      <c r="E5" s="166"/>
      <c r="F5" s="167"/>
      <c r="G5" s="166"/>
      <c r="H5" s="167"/>
      <c r="I5" s="166"/>
      <c r="J5" s="167"/>
      <c r="K5" s="166"/>
      <c r="L5" s="167"/>
    </row>
    <row r="6" spans="1:12" ht="45" customHeight="1">
      <c r="A6" s="76">
        <v>1</v>
      </c>
      <c r="B6" s="77" t="s">
        <v>188</v>
      </c>
      <c r="C6" s="154">
        <v>0.65</v>
      </c>
      <c r="D6" s="155"/>
      <c r="E6" s="156">
        <f>+E4*1.35</f>
        <v>4.9738745980707402E-3</v>
      </c>
      <c r="F6" s="157"/>
      <c r="G6" s="78">
        <f>+G4*1.45</f>
        <v>3.3229166666666667E-3</v>
      </c>
      <c r="H6" s="79">
        <f>+G4*1.25</f>
        <v>2.8645833333333336E-3</v>
      </c>
      <c r="I6" s="78">
        <f>+I4*1.45</f>
        <v>2.6583333333333333E-3</v>
      </c>
      <c r="J6" s="79">
        <f>+I4*1.25</f>
        <v>2.2916666666666667E-3</v>
      </c>
      <c r="K6" s="78">
        <f>+K4*1.45</f>
        <v>1.3291666666666666E-3</v>
      </c>
      <c r="L6" s="79">
        <f>+K4*1.25</f>
        <v>1.1458333333333333E-3</v>
      </c>
    </row>
    <row r="7" spans="1:12" ht="45" customHeight="1">
      <c r="A7" s="76">
        <v>2</v>
      </c>
      <c r="B7" s="77" t="s">
        <v>189</v>
      </c>
      <c r="C7" s="154" t="s">
        <v>190</v>
      </c>
      <c r="D7" s="155"/>
      <c r="E7" s="80">
        <f>+E4*1.15</f>
        <v>4.2370042872454444E-3</v>
      </c>
      <c r="F7" s="79">
        <f>+E4*1.12</f>
        <v>4.1264737406216511E-3</v>
      </c>
      <c r="G7" s="80">
        <f>+G4*1.15</f>
        <v>2.6354166666666665E-3</v>
      </c>
      <c r="H7" s="79">
        <f>+G4*1.12</f>
        <v>2.5666666666666667E-3</v>
      </c>
      <c r="I7" s="80">
        <f>+I4*1.15</f>
        <v>2.1083333333333332E-3</v>
      </c>
      <c r="J7" s="79">
        <f>+I4*1.12</f>
        <v>2.0533333333333337E-3</v>
      </c>
      <c r="K7" s="80">
        <f>+K4*1.15</f>
        <v>1.0541666666666666E-3</v>
      </c>
      <c r="L7" s="79">
        <f>+K4*1.12</f>
        <v>1.0266666666666668E-3</v>
      </c>
    </row>
    <row r="8" spans="1:12" ht="45" customHeight="1">
      <c r="A8" s="76">
        <v>3</v>
      </c>
      <c r="B8" s="77" t="s">
        <v>191</v>
      </c>
      <c r="C8" s="154" t="s">
        <v>192</v>
      </c>
      <c r="D8" s="155"/>
      <c r="E8" s="80">
        <f>+E4*1.08</f>
        <v>3.979099678456592E-3</v>
      </c>
      <c r="F8" s="79">
        <f>+E4*1.07</f>
        <v>3.9422561629153269E-3</v>
      </c>
      <c r="G8" s="80">
        <f>+G4*1.08</f>
        <v>2.4750000000000002E-3</v>
      </c>
      <c r="H8" s="79">
        <f>+G4*1.07</f>
        <v>2.4520833333333335E-3</v>
      </c>
      <c r="I8" s="80">
        <f>+I4*1.08</f>
        <v>1.98E-3</v>
      </c>
      <c r="J8" s="79">
        <f>+I4*1.07</f>
        <v>1.9616666666666667E-3</v>
      </c>
      <c r="K8" s="80">
        <f>+K4*1.08</f>
        <v>9.8999999999999999E-4</v>
      </c>
      <c r="L8" s="79">
        <f>+K4*1.07</f>
        <v>9.8083333333333334E-4</v>
      </c>
    </row>
    <row r="9" spans="1:12" ht="45" customHeight="1">
      <c r="A9" s="76">
        <v>4</v>
      </c>
      <c r="B9" s="77" t="s">
        <v>193</v>
      </c>
      <c r="C9" s="158" t="s">
        <v>194</v>
      </c>
      <c r="D9" s="159"/>
      <c r="E9" s="80">
        <f>+E4*1.06</f>
        <v>3.9054126473740624E-3</v>
      </c>
      <c r="F9" s="79">
        <f>+E4*1.05</f>
        <v>3.8685691318327974E-3</v>
      </c>
      <c r="G9" s="80">
        <f>+G4*1.06</f>
        <v>2.4291666666666667E-3</v>
      </c>
      <c r="H9" s="79">
        <f>+G4*1.05</f>
        <v>2.40625E-3</v>
      </c>
      <c r="I9" s="80">
        <f>+I4*1.06</f>
        <v>1.9433333333333334E-3</v>
      </c>
      <c r="J9" s="79">
        <f>+I4*1.05</f>
        <v>1.9250000000000001E-3</v>
      </c>
      <c r="K9" s="80">
        <f>+K4*1.06</f>
        <v>9.7166666666666669E-4</v>
      </c>
      <c r="L9" s="79">
        <f>+K4*1.05</f>
        <v>9.6250000000000003E-4</v>
      </c>
    </row>
    <row r="10" spans="1:12" ht="45" customHeight="1">
      <c r="A10" s="76">
        <v>5</v>
      </c>
      <c r="B10" s="77" t="s">
        <v>195</v>
      </c>
      <c r="C10" s="154">
        <v>1</v>
      </c>
      <c r="D10" s="159"/>
      <c r="E10" s="156">
        <f>+E4</f>
        <v>3.6843515541264736E-3</v>
      </c>
      <c r="F10" s="157"/>
      <c r="G10" s="150">
        <f>+G4</f>
        <v>2.2916666666666667E-3</v>
      </c>
      <c r="H10" s="151"/>
      <c r="I10" s="150">
        <f>+I4</f>
        <v>1.8333333333333333E-3</v>
      </c>
      <c r="J10" s="151"/>
      <c r="K10" s="150">
        <f>+K4</f>
        <v>9.1666666666666665E-4</v>
      </c>
      <c r="L10" s="151"/>
    </row>
    <row r="11" spans="1:12" ht="45" customHeight="1" thickBot="1">
      <c r="A11" s="81">
        <v>6</v>
      </c>
      <c r="B11" s="82" t="s">
        <v>196</v>
      </c>
      <c r="C11" s="152" t="s">
        <v>197</v>
      </c>
      <c r="D11" s="153"/>
      <c r="E11" s="83">
        <f>+E4*0.97</f>
        <v>3.5738210075026795E-3</v>
      </c>
      <c r="F11" s="84">
        <f>+E4*0.95</f>
        <v>3.5001339764201499E-3</v>
      </c>
      <c r="G11" s="83">
        <f>+G4*0.97</f>
        <v>2.2229166666666664E-3</v>
      </c>
      <c r="H11" s="84">
        <f>+G4*0.95</f>
        <v>2.1770833333333334E-3</v>
      </c>
      <c r="I11" s="83">
        <f>+I4*0.97</f>
        <v>1.7783333333333332E-3</v>
      </c>
      <c r="J11" s="84">
        <f>+I4*0.95</f>
        <v>1.7416666666666665E-3</v>
      </c>
      <c r="K11" s="83">
        <f>+K4*0.97</f>
        <v>8.8916666666666658E-4</v>
      </c>
      <c r="L11" s="84">
        <f>+K4*0.95</f>
        <v>8.7083333333333327E-4</v>
      </c>
    </row>
    <row r="12" spans="1:12" ht="15" thickTop="1"/>
  </sheetData>
  <mergeCells count="26">
    <mergeCell ref="K4:L5"/>
    <mergeCell ref="A5:B5"/>
    <mergeCell ref="C5:D5"/>
    <mergeCell ref="A1:L2"/>
    <mergeCell ref="A3:B3"/>
    <mergeCell ref="C3:D3"/>
    <mergeCell ref="E3:F3"/>
    <mergeCell ref="G3:H3"/>
    <mergeCell ref="I3:J3"/>
    <mergeCell ref="K3:L3"/>
    <mergeCell ref="A4:B4"/>
    <mergeCell ref="C4:D4"/>
    <mergeCell ref="E4:F5"/>
    <mergeCell ref="G4:H5"/>
    <mergeCell ref="I4:J5"/>
    <mergeCell ref="G10:H10"/>
    <mergeCell ref="I10:J10"/>
    <mergeCell ref="K10:L10"/>
    <mergeCell ref="C11:D11"/>
    <mergeCell ref="C6:D6"/>
    <mergeCell ref="E6:F6"/>
    <mergeCell ref="C7:D7"/>
    <mergeCell ref="C8:D8"/>
    <mergeCell ref="C9:D9"/>
    <mergeCell ref="C10:D10"/>
    <mergeCell ref="E10:F10"/>
  </mergeCells>
  <pageMargins left="0.7" right="0.7" top="0.75" bottom="0.75" header="0.3" footer="0.3"/>
  <ignoredErrors>
    <ignoredError sqref="F11 G11:H11 I11:K11 J9 H9 F7:F9 H6:H8 J6:J8 I6:I9 K6 G7:G9 K7: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MC XC'25 Training Phases</vt:lpstr>
      <vt:lpstr>MCHS XC '25 Training Wk 1-16</vt:lpstr>
      <vt:lpstr>Individual Pacing Worksheet</vt:lpstr>
      <vt:lpstr>'MC XC''25 Training Phases'!Print_Area</vt:lpstr>
      <vt:lpstr>'MCHS XC ''25 Training Wk 1-16'!Print_Area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Greg Fogg</cp:lastModifiedBy>
  <cp:lastPrinted>2025-08-14T22:52:08Z</cp:lastPrinted>
  <dcterms:created xsi:type="dcterms:W3CDTF">2011-06-05T17:42:32Z</dcterms:created>
  <dcterms:modified xsi:type="dcterms:W3CDTF">2025-08-15T04:42:29Z</dcterms:modified>
</cp:coreProperties>
</file>